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6"/>
  <workbookPr/>
  <mc:AlternateContent xmlns:mc="http://schemas.openxmlformats.org/markup-compatibility/2006">
    <mc:Choice Requires="x15">
      <x15ac:absPath xmlns:x15ac="http://schemas.microsoft.com/office/spreadsheetml/2010/11/ac" url="https://gencat.sharepoint.com/sites/DOPObresiProjectes/Documents compartits/EXECUCIÓ OiP/ACTUACIONS/@11.02  Redacció PC i execució obres connexió hidràulica i elèctrica ITAM Foix/01_a. PROJECTE CONNEXIÓ HIDRÀULICA/01. CONTRACTACIÓ/01. LICITACIÓ/"/>
    </mc:Choice>
  </mc:AlternateContent>
  <xr:revisionPtr revIDLastSave="79" documentId="8_{BB879F23-A63B-4AB2-9FCB-0031F32700EE}" xr6:coauthVersionLast="47" xr6:coauthVersionMax="47" xr10:uidLastSave="{2668C13F-E183-4DBC-8016-38F9BC91655E}"/>
  <bookViews>
    <workbookView xWindow="28680" yWindow="-120" windowWidth="29040" windowHeight="15720" firstSheet="2" activeTab="2" xr2:uid="{5900770F-15DC-4094-9A4D-A1B4FCA12689}"/>
  </bookViews>
  <sheets>
    <sheet name="ATL-Geo preus 0" sheetId="2" r:id="rId1"/>
    <sheet name="CAT - Geo preus 0" sheetId="3" r:id="rId2"/>
    <sheet name="Pressupost - Preus 0" sheetId="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8" i="4" l="1"/>
  <c r="D21" i="4"/>
  <c r="G21" i="4" s="1"/>
  <c r="G39" i="4"/>
  <c r="K20" i="4" s="1"/>
  <c r="M20" i="4" s="1"/>
  <c r="G37" i="4"/>
  <c r="K16" i="4" s="1"/>
  <c r="M16" i="4" s="1"/>
  <c r="G33" i="4"/>
  <c r="G29" i="4"/>
  <c r="G25" i="4"/>
  <c r="J11" i="4"/>
  <c r="J10" i="4"/>
  <c r="G18" i="4"/>
  <c r="G17" i="4"/>
  <c r="G15" i="4"/>
  <c r="G14" i="4"/>
  <c r="G13" i="4"/>
  <c r="G10" i="4"/>
  <c r="G9" i="4"/>
  <c r="G8" i="4"/>
  <c r="G11" i="4"/>
  <c r="G12" i="4"/>
  <c r="G16" i="4"/>
  <c r="G19" i="4"/>
  <c r="G20" i="4"/>
  <c r="K6" i="4" s="1"/>
  <c r="M6" i="4" s="1"/>
  <c r="G22" i="4"/>
  <c r="K10" i="4" s="1"/>
  <c r="M10" i="4" s="1"/>
  <c r="G23" i="4"/>
  <c r="J21" i="4"/>
  <c r="J20" i="4"/>
  <c r="G40" i="4"/>
  <c r="K21" i="4" s="1"/>
  <c r="M21" i="4" s="1"/>
  <c r="G36" i="4"/>
  <c r="G35" i="4"/>
  <c r="G34" i="4"/>
  <c r="G32" i="4"/>
  <c r="G31" i="4"/>
  <c r="G30" i="4"/>
  <c r="G28" i="4"/>
  <c r="G27" i="4"/>
  <c r="G26" i="4"/>
  <c r="K11" i="4"/>
  <c r="M11" i="4" s="1"/>
  <c r="G6" i="4"/>
  <c r="G5" i="4"/>
  <c r="G4" i="4"/>
  <c r="I1" i="4"/>
  <c r="E5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K19" i="4" l="1"/>
  <c r="M19" i="4" s="1"/>
  <c r="K9" i="4"/>
  <c r="M9" i="4" s="1"/>
  <c r="K5" i="4"/>
  <c r="M5" i="4" s="1"/>
  <c r="K18" i="4"/>
  <c r="M18" i="4" s="1"/>
  <c r="K8" i="4"/>
  <c r="M8" i="4" s="1"/>
  <c r="E53" i="3"/>
  <c r="G38" i="4" s="1"/>
  <c r="K17" i="4" s="1"/>
  <c r="M17" i="4" s="1"/>
  <c r="E53" i="2"/>
  <c r="K15" i="4"/>
  <c r="M15" i="4" s="1"/>
  <c r="K4" i="4"/>
  <c r="M4" i="4" s="1"/>
  <c r="K14" i="4"/>
  <c r="M14" i="4" s="1"/>
  <c r="M22" i="4" l="1"/>
  <c r="K7" i="4" l="1"/>
  <c r="M7" i="4" s="1"/>
  <c r="M12" i="4" s="1"/>
  <c r="M23" i="4" s="1"/>
  <c r="M24" i="4" s="1"/>
  <c r="M25" i="4" s="1"/>
  <c r="G42" i="4"/>
  <c r="G43" i="4" s="1"/>
  <c r="G44" i="4" s="1"/>
</calcChain>
</file>

<file path=xl/sharedStrings.xml><?xml version="1.0" encoding="utf-8"?>
<sst xmlns="http://schemas.openxmlformats.org/spreadsheetml/2006/main" count="383" uniqueCount="173">
  <si>
    <t>PROJECTE:</t>
  </si>
  <si>
    <t>Redacció del projecte bàsic, estudi d’impacte ambiental i projecte constructiu de les connexions hidràuliques de la ITAM Foix a les xarxes de distribució d’aigua d’ATL i CAT</t>
  </si>
  <si>
    <t>RAMAL:</t>
  </si>
  <si>
    <t>ATL Ramal d’impulsió al Dipòsit de Costa</t>
  </si>
  <si>
    <t>UNITAT</t>
  </si>
  <si>
    <t>CONCEPTE</t>
  </si>
  <si>
    <t>AMIDAMENT TOTAL</t>
  </si>
  <si>
    <t>PREU UNITARI (s/IVA)</t>
  </si>
  <si>
    <t>PREU (S/IVA)</t>
  </si>
  <si>
    <t>ut</t>
  </si>
  <si>
    <t>Movilització d'equip de perforació en superfície</t>
  </si>
  <si>
    <t>Emplaçament de sonda a cada punt a reconèixer que no precisi de mitjans especials o preparació prèvia del terreny amb mitjans auxiliars</t>
  </si>
  <si>
    <t>m</t>
  </si>
  <si>
    <t>Perforació a rotació amb extracció de testimoni continu en qualsevol tipus de terreny, incloent revestiment si es requerís, a qualsevol fondària. Inclou subministrament d'aigua.</t>
  </si>
  <si>
    <t>Presa de mostra inalterada amb qualsevol tipus de llevamostres</t>
  </si>
  <si>
    <t>Assaig SPT.</t>
  </si>
  <si>
    <t>Testimoni parafinat de mes de 35 cm de longitud i 0&gt; 70 mm</t>
  </si>
  <si>
    <t>Presa de mostres d'aigua a l'interior d'un sondeig</t>
  </si>
  <si>
    <t>Caixa portatestimonis de plàstic i/ transport a magatzem designat i fotografia a color</t>
  </si>
  <si>
    <t>Tub ranurat de pvc, diàmetre útil 60-100 mm, col·locat a l'interior d'un sondeig, enganxat o roscat per a control del nivell freàtic.</t>
  </si>
  <si>
    <t>Arqueta i tapa metàl·lica de protecció de boca de sondeig,
fixada al terreny amb morter de ciment</t>
  </si>
  <si>
    <t xml:space="preserve">Mesura del nivell piezomètric a cada sondeig acabat </t>
  </si>
  <si>
    <t>Jornada complerta de tècnic especialista per a supervisió i testificació de sondejos/cales. Inclou desplaçament i dietes.</t>
  </si>
  <si>
    <t>Perfil sísmic de refracció amb implantació de 50 m de longitud mínima, registre d'anada i tornada i dispositiu de24 geòfons amb realització de al menys 5 tirs.</t>
  </si>
  <si>
    <t>ud</t>
  </si>
  <si>
    <t>Calicata manual o mecànica, de 3 m de profunditat mínima i/ fotografies</t>
  </si>
  <si>
    <t>Presa de dades en sac en calicata, cantera o zona canterable, acopi o altres punts.</t>
  </si>
  <si>
    <t>Presa de mostres en bloc, en qualsevol tipus de terreny, excepte roca</t>
  </si>
  <si>
    <t>Preparació de cada mostra, per a qualsevol número d'assajos</t>
  </si>
  <si>
    <t>Determinació de la humitat natural.</t>
  </si>
  <si>
    <t>Determinació de la densitat aparent.</t>
  </si>
  <si>
    <t>Determinació del pes específic</t>
  </si>
  <si>
    <t>Determinació dels límits Atterberg</t>
  </si>
  <si>
    <t>Comprovació de no plasticitat</t>
  </si>
  <si>
    <t>Determinació de granulometria per tamisat</t>
  </si>
  <si>
    <t>Determinació de granulometria per sedimentació</t>
  </si>
  <si>
    <t>Assaig de compressió simple en sols</t>
  </si>
  <si>
    <t>Assaig de tall directe, sense consolidar i sense drenatge, sobre</t>
  </si>
  <si>
    <t>Assaig de tall directe, consolidat i drenat, sobre mostra inalterada</t>
  </si>
  <si>
    <t>Assaig de tall directe, consolidat i sense drenatge, sobre mostra</t>
  </si>
  <si>
    <t>Assaig edomètric amb al menys set esglaons de càrrega i tres de descàrrega, i corbes de consolidació-temps</t>
  </si>
  <si>
    <t>Assaig de col.lapsabilitat</t>
  </si>
  <si>
    <t>Assaig de l'inflament Lambe.</t>
  </si>
  <si>
    <t>Determinació de pressió d'inflamament</t>
  </si>
  <si>
    <t>Assaig d'inflamament lliure</t>
  </si>
  <si>
    <t xml:space="preserve">Determinació de la permeabilitat en aparell triaxial o edòmetre </t>
  </si>
  <si>
    <t>Assaig Proctor normal</t>
  </si>
  <si>
    <t>Assaig Proctor modificat</t>
  </si>
  <si>
    <t>Determinació cbr de laboratori, sense incloure Proctor</t>
  </si>
  <si>
    <t>Assaig de compressió simple en roca, i/ tallat</t>
  </si>
  <si>
    <t>Assaig Brasiler</t>
  </si>
  <si>
    <t>Assaig de càrrega puntual (Franklin).</t>
  </si>
  <si>
    <t>Determinació duresa Schmidt</t>
  </si>
  <si>
    <t>Determinació Slake Durability Index</t>
  </si>
  <si>
    <t>Determinació quantitativa de carbonats</t>
  </si>
  <si>
    <t>Determinació quantitativa de sulfats</t>
  </si>
  <si>
    <t xml:space="preserve">Determinació qualitativa de sulfats </t>
  </si>
  <si>
    <t>Determinació quantitativa de matèria orgànica</t>
  </si>
  <si>
    <t>Anàlisi químic complet d'aigua, per a determinar la seva agressivitat</t>
  </si>
  <si>
    <t>Estudi geotècnic Ramal ATL</t>
  </si>
  <si>
    <t>TOTAL</t>
  </si>
  <si>
    <t xml:space="preserve">PROJECTE: </t>
  </si>
  <si>
    <t>CAT Ramal d’impulsió als Dipòsits de Cunit i la Baronia de Mar.</t>
  </si>
  <si>
    <t>Determinació de la permeabilitat en aparell triaxial o edòmetre de gran</t>
  </si>
  <si>
    <t>Estudi geotècnic Ramal CAT</t>
  </si>
  <si>
    <t>REDACCIÓ DELS PROJECTES BÀSICS, ESTUDIS D’IMPACTE AMBIENTAL I PROJECTES CONSTRUCTIUS DE LES CONNEXIONS HIDRÀULIQUES DE LA ITAM FOIX</t>
  </si>
  <si>
    <t>EQUIP DE REDACCIÓ DELS PROJECTES - PRESSUPOST DE LICITACIÓ</t>
  </si>
  <si>
    <t>RAMAL ATL</t>
  </si>
  <si>
    <t>Mitjans personals i mitjans auxiliars</t>
  </si>
  <si>
    <t>Unitat</t>
  </si>
  <si>
    <t>Preu unitari
(€/ut.)</t>
  </si>
  <si>
    <t>Dedicació 
(%)</t>
  </si>
  <si>
    <t>Amidament</t>
  </si>
  <si>
    <t>Import (€)</t>
  </si>
  <si>
    <t>Preu nº</t>
  </si>
  <si>
    <t>Descripció</t>
  </si>
  <si>
    <t>Preu unitari (€/ut)</t>
  </si>
  <si>
    <t>P1</t>
  </si>
  <si>
    <t>Autor de projecte (20)</t>
  </si>
  <si>
    <t>mes</t>
  </si>
  <si>
    <t>P36</t>
  </si>
  <si>
    <t>Treballs de redacció del projecte bàsic</t>
  </si>
  <si>
    <t>P2</t>
  </si>
  <si>
    <t>Adjunt autor de projecte (15)</t>
  </si>
  <si>
    <t>P37</t>
  </si>
  <si>
    <t>Treballs de redacció del DIP i EIA</t>
  </si>
  <si>
    <t>P3</t>
  </si>
  <si>
    <t>Director ambiental (10)</t>
  </si>
  <si>
    <t>P38</t>
  </si>
  <si>
    <t>Topografia terrestre</t>
  </si>
  <si>
    <t>P39*</t>
  </si>
  <si>
    <t>Geologia i geotècnia terrestre</t>
  </si>
  <si>
    <t>P4</t>
  </si>
  <si>
    <t>Tècnic de traçat</t>
  </si>
  <si>
    <t>P40</t>
  </si>
  <si>
    <t>Treballs redacció Projecte Constructiu</t>
  </si>
  <si>
    <t>P5</t>
  </si>
  <si>
    <t>Tècnic geotècnia</t>
  </si>
  <si>
    <t>P41</t>
  </si>
  <si>
    <t>Model BIM</t>
  </si>
  <si>
    <t>P6</t>
  </si>
  <si>
    <t>Tècnic càlculs hidràulics</t>
  </si>
  <si>
    <t>P42**</t>
  </si>
  <si>
    <t>P7</t>
  </si>
  <si>
    <t>Tècnic càlculs estructurals</t>
  </si>
  <si>
    <t>P43**</t>
  </si>
  <si>
    <t>P8</t>
  </si>
  <si>
    <t>Tècnic automatització i telecontrol</t>
  </si>
  <si>
    <t>TOTAL OFERTA RAMAL ATL: BP+EIA+PC</t>
  </si>
  <si>
    <t>P9</t>
  </si>
  <si>
    <t>Tècnic equips i instal·lacions elèctriques</t>
  </si>
  <si>
    <t>RAMAL CAT</t>
  </si>
  <si>
    <t>P10</t>
  </si>
  <si>
    <t>Tècnic medi ambient</t>
  </si>
  <si>
    <t>P44</t>
  </si>
  <si>
    <t>P11</t>
  </si>
  <si>
    <t>Tècnic de seguretat i salut</t>
  </si>
  <si>
    <t>P45</t>
  </si>
  <si>
    <t>P12</t>
  </si>
  <si>
    <t>Delineació</t>
  </si>
  <si>
    <t>P46</t>
  </si>
  <si>
    <t>P13</t>
  </si>
  <si>
    <t>BIM Manager</t>
  </si>
  <si>
    <t>P47*</t>
  </si>
  <si>
    <t>P14</t>
  </si>
  <si>
    <t>Modelador BIM</t>
  </si>
  <si>
    <t>P48</t>
  </si>
  <si>
    <t>P15</t>
  </si>
  <si>
    <t>Tècnic d'expropiacions i serveis afectats</t>
  </si>
  <si>
    <t>P49</t>
  </si>
  <si>
    <t>P16</t>
  </si>
  <si>
    <t>RAMAL ATL  - Campanya topografia (jornades camp i oficina)</t>
  </si>
  <si>
    <t>Jornada</t>
  </si>
  <si>
    <t>-</t>
  </si>
  <si>
    <t>P50**</t>
  </si>
  <si>
    <t>P17*</t>
  </si>
  <si>
    <t>RAMAL ATL  - Campanya Geotècnia COMPLETA (cales + sondejos + informe)</t>
  </si>
  <si>
    <t>PA</t>
  </si>
  <si>
    <t>P51**</t>
  </si>
  <si>
    <t>P18**</t>
  </si>
  <si>
    <t>Ramal ATL - PA Estudi protecció catòdica</t>
  </si>
  <si>
    <t>TOTAL OFERTA RAMAL CAT: BP+EIA+PC</t>
  </si>
  <si>
    <t>P19**</t>
  </si>
  <si>
    <t>RAMAL ATL - PA imprevistos a disposició d'ATL</t>
  </si>
  <si>
    <t>TOTAL OFERTA (ATL + CAT)</t>
  </si>
  <si>
    <t>IVA</t>
  </si>
  <si>
    <t>P20</t>
  </si>
  <si>
    <t>Total amb IVA</t>
  </si>
  <si>
    <t>P21</t>
  </si>
  <si>
    <t>(*) Les partides P39 i P47 corresponen a les ofertes geotècniques que el licitador ha de presentar</t>
  </si>
  <si>
    <t>P22</t>
  </si>
  <si>
    <t>(**) Les partides P42, P43, P50 i P51 no es poden modificar.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</si>
  <si>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</si>
  <si>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</si>
  <si>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</si>
  <si>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</si>
  <si>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</si>
  <si>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</si>
  <si>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</si>
  <si>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</si>
  <si>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</si>
  <si>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</si>
  <si>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RAMAL CAT - Campanya topografia (jornades camp i oficina)</t>
  </si>
  <si>
    <t>P33*</t>
  </si>
  <si>
    <t>RAMAL CAT - Campanya Geotècnia COMPLETA (cales + sondejos + informe)</t>
  </si>
  <si>
    <t>P34**</t>
  </si>
  <si>
    <t>RAMAL CAT - PA Estudi protecció catòdica</t>
  </si>
  <si>
    <t>P35**</t>
  </si>
  <si>
    <t>RAMAL CAT - PA imprevistos a disposició d'ATL</t>
  </si>
  <si>
    <t>Total serveis PROJECTE</t>
  </si>
  <si>
    <t>Total=(A)+(B)</t>
  </si>
  <si>
    <t>(*) Les partides P17 i P33 corresponen a les ofertes geotècniques que el licitador ha de presentar</t>
  </si>
  <si>
    <t>(**) Les partides P18, P19, P34 i P35 no es poden modificar.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</si>
</sst>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  <font>
      <sz val="11"/>
      <color theme="1"/>
      <name val="Arial"/>
      <family val="2"/>
    </font>
    <font>
      <b/>
      <u/>
      <sz val="10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8999908444471571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7" fillId="0" borderId="0"/>
  </cellStyleXfs>
  <cellXfs count="87">
    <xf numFmtId="0" fontId="0" fillId="0" borderId="0" xfId="0"/>
    <xf numFmtId="0" fontId="0" fillId="0" borderId="0" xfId="0" applyAlignment="1">
      <alignment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3" fillId="0" borderId="4" xfId="0" applyFont="1" applyBorder="1" applyAlignment="1">
      <alignment horizontal="right" vertical="center"/>
    </xf>
    <xf numFmtId="0" fontId="3" fillId="0" borderId="4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2" xfId="0" applyFont="1" applyBorder="1" applyAlignment="1">
      <alignment horizontal="right" vertical="center" wrapText="1"/>
    </xf>
    <xf numFmtId="0" fontId="0" fillId="0" borderId="4" xfId="0" applyBorder="1" applyAlignment="1">
      <alignment vertical="center"/>
    </xf>
    <xf numFmtId="164" fontId="2" fillId="0" borderId="5" xfId="0" applyNumberFormat="1" applyFont="1" applyBorder="1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Protection="1">
      <protection locked="0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right" vertical="center" wrapText="1"/>
      <protection locked="0"/>
    </xf>
    <xf numFmtId="164" fontId="5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4" xfId="0" applyBorder="1" applyAlignment="1" applyProtection="1">
      <alignment vertical="center"/>
      <protection locked="0"/>
    </xf>
    <xf numFmtId="0" fontId="4" fillId="0" borderId="3" xfId="0" applyFont="1" applyBorder="1"/>
    <xf numFmtId="0" fontId="4" fillId="0" borderId="4" xfId="0" applyFont="1" applyBorder="1" applyAlignment="1">
      <alignment vertical="center"/>
    </xf>
    <xf numFmtId="164" fontId="5" fillId="0" borderId="2" xfId="0" applyNumberFormat="1" applyFont="1" applyBorder="1" applyAlignment="1">
      <alignment horizontal="right" vertical="center" wrapText="1"/>
    </xf>
    <xf numFmtId="4" fontId="3" fillId="0" borderId="5" xfId="0" applyNumberFormat="1" applyFont="1" applyBorder="1" applyAlignment="1">
      <alignment vertical="center"/>
    </xf>
    <xf numFmtId="44" fontId="4" fillId="0" borderId="2" xfId="1" applyFont="1" applyFill="1" applyBorder="1" applyAlignment="1" applyProtection="1">
      <alignment vertical="center" wrapText="1"/>
    </xf>
    <xf numFmtId="44" fontId="3" fillId="3" borderId="2" xfId="1" applyFont="1" applyFill="1" applyBorder="1" applyAlignment="1" applyProtection="1">
      <alignment horizontal="center" vertical="center"/>
    </xf>
    <xf numFmtId="44" fontId="3" fillId="0" borderId="2" xfId="1" applyFont="1" applyBorder="1" applyAlignment="1" applyProtection="1">
      <alignment horizontal="center" vertical="center"/>
    </xf>
    <xf numFmtId="44" fontId="4" fillId="0" borderId="2" xfId="1" applyFont="1" applyFill="1" applyBorder="1" applyAlignment="1" applyProtection="1">
      <alignment horizontal="center" vertical="center"/>
    </xf>
    <xf numFmtId="44" fontId="3" fillId="0" borderId="2" xfId="1" applyFont="1" applyFill="1" applyBorder="1" applyAlignment="1" applyProtection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Protection="1">
      <protection locked="0"/>
    </xf>
    <xf numFmtId="44" fontId="4" fillId="2" borderId="2" xfId="1" applyFont="1" applyFill="1" applyBorder="1" applyAlignment="1" applyProtection="1">
      <alignment vertical="center" wrapText="1"/>
      <protection locked="0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2" xfId="2" applyFont="1" applyBorder="1" applyAlignment="1">
      <alignment horizontal="center" vertical="center"/>
    </xf>
    <xf numFmtId="0" fontId="3" fillId="0" borderId="3" xfId="2" applyFont="1" applyBorder="1" applyAlignment="1">
      <alignment horizontal="left" vertical="center"/>
    </xf>
    <xf numFmtId="0" fontId="3" fillId="0" borderId="4" xfId="2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/>
    </xf>
    <xf numFmtId="0" fontId="3" fillId="3" borderId="3" xfId="2" applyFont="1" applyFill="1" applyBorder="1" applyAlignment="1">
      <alignment horizontal="left" vertical="center"/>
    </xf>
    <xf numFmtId="0" fontId="3" fillId="3" borderId="4" xfId="2" applyFont="1" applyFill="1" applyBorder="1" applyAlignment="1">
      <alignment horizontal="left" vertical="center"/>
    </xf>
    <xf numFmtId="0" fontId="3" fillId="3" borderId="5" xfId="2" applyFont="1" applyFill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3" fillId="0" borderId="5" xfId="0" applyFont="1" applyBorder="1" applyAlignment="1">
      <alignment horizontal="right" vertical="center"/>
    </xf>
    <xf numFmtId="0" fontId="3" fillId="3" borderId="3" xfId="0" applyFont="1" applyFill="1" applyBorder="1" applyAlignment="1">
      <alignment horizontal="right" vertical="center"/>
    </xf>
    <xf numFmtId="0" fontId="3" fillId="3" borderId="5" xfId="0" applyFont="1" applyFill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4" fontId="3" fillId="0" borderId="0" xfId="1" applyFont="1" applyBorder="1" applyAlignment="1" applyProtection="1">
      <alignment horizontal="center" vertical="center"/>
    </xf>
    <xf numFmtId="44" fontId="4" fillId="0" borderId="0" xfId="0" applyNumberFormat="1" applyFont="1"/>
    <xf numFmtId="44" fontId="4" fillId="0" borderId="0" xfId="1" applyFont="1" applyBorder="1" applyAlignment="1" applyProtection="1">
      <alignment horizontal="center" vertical="center"/>
    </xf>
    <xf numFmtId="44" fontId="4" fillId="0" borderId="0" xfId="1" applyFont="1" applyProtection="1"/>
    <xf numFmtId="0" fontId="0" fillId="0" borderId="0" xfId="0" applyAlignment="1" applyProtection="1">
      <alignment horizontal="left" vertical="center" wrapText="1"/>
      <protection locked="0"/>
    </xf>
    <xf numFmtId="0" fontId="4" fillId="0" borderId="0" xfId="0" applyFont="1" applyAlignment="1">
      <alignment horizontal="left" vertical="center" wrapText="1"/>
    </xf>
    <xf numFmtId="0" fontId="3" fillId="4" borderId="2" xfId="2" applyFont="1" applyFill="1" applyBorder="1" applyAlignment="1">
      <alignment horizontal="center" vertical="center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3" fillId="0" borderId="2" xfId="2" applyFont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0" fontId="3" fillId="3" borderId="5" xfId="0" applyFont="1" applyFill="1" applyBorder="1" applyAlignment="1" applyProtection="1">
      <alignment horizontal="center" vertical="center"/>
      <protection locked="0"/>
    </xf>
    <xf numFmtId="0" fontId="3" fillId="4" borderId="2" xfId="2" applyFont="1" applyFill="1" applyBorder="1" applyAlignment="1" applyProtection="1">
      <alignment horizontal="center" vertical="center"/>
      <protection locked="0"/>
    </xf>
    <xf numFmtId="0" fontId="3" fillId="0" borderId="3" xfId="2" applyFont="1" applyBorder="1" applyAlignment="1">
      <alignment horizontal="left" vertical="center"/>
    </xf>
    <xf numFmtId="0" fontId="3" fillId="0" borderId="4" xfId="2" applyFont="1" applyBorder="1" applyAlignment="1">
      <alignment horizontal="left" vertical="center"/>
    </xf>
    <xf numFmtId="0" fontId="3" fillId="0" borderId="5" xfId="2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right" vertical="center"/>
    </xf>
  </cellXfs>
  <cellStyles count="3">
    <cellStyle name="Moneda" xfId="1" builtinId="4"/>
    <cellStyle name="Normal" xfId="0" builtinId="0"/>
    <cellStyle name="Normal 2" xfId="2" xr:uid="{5553C5D7-8A95-4144-A16D-F65ECAE286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ici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88A5B-AA77-4AF6-B465-9CB2D5191D81}">
  <sheetPr>
    <tabColor theme="8" tint="-0.249977111117893"/>
  </sheetPr>
  <dimension ref="A1:E53"/>
  <sheetViews>
    <sheetView topLeftCell="A16" zoomScale="70" zoomScaleNormal="70" workbookViewId="0">
      <selection activeCell="J7" sqref="J7"/>
    </sheetView>
  </sheetViews>
  <sheetFormatPr defaultRowHeight="14.45"/>
  <cols>
    <col min="1" max="1" width="13.28515625" style="20" customWidth="1"/>
    <col min="2" max="2" width="55.140625" style="20" customWidth="1"/>
    <col min="3" max="3" width="8.85546875" style="20"/>
    <col min="4" max="4" width="12.7109375" style="20" customWidth="1"/>
    <col min="5" max="5" width="13.85546875" style="20" customWidth="1"/>
  </cols>
  <sheetData>
    <row r="1" spans="1:5" ht="39" customHeight="1">
      <c r="A1" s="18" t="s">
        <v>0</v>
      </c>
      <c r="B1" s="65" t="s">
        <v>1</v>
      </c>
      <c r="C1" s="65"/>
      <c r="D1" s="65"/>
      <c r="E1" s="65"/>
    </row>
    <row r="2" spans="1:5" ht="26.45" customHeight="1">
      <c r="A2" s="18" t="s">
        <v>2</v>
      </c>
      <c r="B2" s="19" t="s">
        <v>3</v>
      </c>
    </row>
    <row r="4" spans="1:5" ht="27.6">
      <c r="A4" s="2" t="s">
        <v>4</v>
      </c>
      <c r="B4" s="2" t="s">
        <v>5</v>
      </c>
      <c r="C4" s="2" t="s">
        <v>6</v>
      </c>
      <c r="D4" s="21" t="s">
        <v>7</v>
      </c>
      <c r="E4" s="2" t="s">
        <v>8</v>
      </c>
    </row>
    <row r="5" spans="1:5" ht="15" customHeight="1">
      <c r="A5" s="9" t="s">
        <v>9</v>
      </c>
      <c r="B5" s="10" t="s">
        <v>10</v>
      </c>
      <c r="C5" s="9">
        <v>3</v>
      </c>
      <c r="D5" s="22"/>
      <c r="E5" s="11">
        <f>ROUND(C5*D5,2)</f>
        <v>0</v>
      </c>
    </row>
    <row r="6" spans="1:5" ht="27.6">
      <c r="A6" s="9" t="s">
        <v>9</v>
      </c>
      <c r="B6" s="10" t="s">
        <v>11</v>
      </c>
      <c r="C6" s="9">
        <v>10</v>
      </c>
      <c r="D6" s="22"/>
      <c r="E6" s="11">
        <f t="shared" ref="E6:E52" si="0">ROUND(C6*D6,2)</f>
        <v>0</v>
      </c>
    </row>
    <row r="7" spans="1:5" ht="41.45">
      <c r="A7" s="9" t="s">
        <v>12</v>
      </c>
      <c r="B7" s="10" t="s">
        <v>13</v>
      </c>
      <c r="C7" s="9">
        <v>60</v>
      </c>
      <c r="D7" s="22"/>
      <c r="E7" s="11">
        <f t="shared" si="0"/>
        <v>0</v>
      </c>
    </row>
    <row r="8" spans="1:5" ht="15" customHeight="1">
      <c r="A8" s="9" t="s">
        <v>9</v>
      </c>
      <c r="B8" s="10" t="s">
        <v>14</v>
      </c>
      <c r="C8" s="9">
        <v>10</v>
      </c>
      <c r="D8" s="22"/>
      <c r="E8" s="11">
        <f t="shared" si="0"/>
        <v>0</v>
      </c>
    </row>
    <row r="9" spans="1:5" ht="15" customHeight="1">
      <c r="A9" s="9" t="s">
        <v>9</v>
      </c>
      <c r="B9" s="10" t="s">
        <v>15</v>
      </c>
      <c r="C9" s="9">
        <v>20</v>
      </c>
      <c r="D9" s="22"/>
      <c r="E9" s="11">
        <f t="shared" si="0"/>
        <v>0</v>
      </c>
    </row>
    <row r="10" spans="1:5" ht="15" customHeight="1">
      <c r="A10" s="9" t="s">
        <v>9</v>
      </c>
      <c r="B10" s="10" t="s">
        <v>16</v>
      </c>
      <c r="C10" s="9">
        <v>4</v>
      </c>
      <c r="D10" s="22"/>
      <c r="E10" s="11">
        <f t="shared" si="0"/>
        <v>0</v>
      </c>
    </row>
    <row r="11" spans="1:5" ht="15" customHeight="1">
      <c r="A11" s="9" t="s">
        <v>9</v>
      </c>
      <c r="B11" s="10" t="s">
        <v>17</v>
      </c>
      <c r="C11" s="9">
        <v>2</v>
      </c>
      <c r="D11" s="22"/>
      <c r="E11" s="11">
        <f t="shared" si="0"/>
        <v>0</v>
      </c>
    </row>
    <row r="12" spans="1:5" ht="27.6">
      <c r="A12" s="9" t="s">
        <v>9</v>
      </c>
      <c r="B12" s="10" t="s">
        <v>18</v>
      </c>
      <c r="C12" s="9">
        <v>20</v>
      </c>
      <c r="D12" s="22"/>
      <c r="E12" s="11">
        <f t="shared" si="0"/>
        <v>0</v>
      </c>
    </row>
    <row r="13" spans="1:5" ht="27.6">
      <c r="A13" s="9" t="s">
        <v>9</v>
      </c>
      <c r="B13" s="10" t="s">
        <v>19</v>
      </c>
      <c r="C13" s="9">
        <v>12</v>
      </c>
      <c r="D13" s="22"/>
      <c r="E13" s="11">
        <f t="shared" si="0"/>
        <v>0</v>
      </c>
    </row>
    <row r="14" spans="1:5" ht="27.6">
      <c r="A14" s="9" t="s">
        <v>9</v>
      </c>
      <c r="B14" s="10" t="s">
        <v>20</v>
      </c>
      <c r="C14" s="9">
        <v>2</v>
      </c>
      <c r="D14" s="22"/>
      <c r="E14" s="11">
        <f t="shared" si="0"/>
        <v>0</v>
      </c>
    </row>
    <row r="15" spans="1:5" ht="15" customHeight="1">
      <c r="A15" s="9" t="s">
        <v>9</v>
      </c>
      <c r="B15" s="10" t="s">
        <v>21</v>
      </c>
      <c r="C15" s="9">
        <v>2</v>
      </c>
      <c r="D15" s="22"/>
      <c r="E15" s="11">
        <f t="shared" si="0"/>
        <v>0</v>
      </c>
    </row>
    <row r="16" spans="1:5" ht="27.6">
      <c r="A16" s="9" t="s">
        <v>9</v>
      </c>
      <c r="B16" s="10" t="s">
        <v>22</v>
      </c>
      <c r="C16" s="9">
        <v>5</v>
      </c>
      <c r="D16" s="22"/>
      <c r="E16" s="11">
        <f t="shared" si="0"/>
        <v>0</v>
      </c>
    </row>
    <row r="17" spans="1:5" ht="41.45">
      <c r="A17" s="9" t="s">
        <v>9</v>
      </c>
      <c r="B17" s="10" t="s">
        <v>23</v>
      </c>
      <c r="C17" s="9">
        <v>8</v>
      </c>
      <c r="D17" s="22"/>
      <c r="E17" s="11">
        <f t="shared" si="0"/>
        <v>0</v>
      </c>
    </row>
    <row r="18" spans="1:5" ht="27.6">
      <c r="A18" s="9" t="s">
        <v>24</v>
      </c>
      <c r="B18" s="10" t="s">
        <v>25</v>
      </c>
      <c r="C18" s="9">
        <v>16</v>
      </c>
      <c r="D18" s="22"/>
      <c r="E18" s="11">
        <f t="shared" si="0"/>
        <v>0</v>
      </c>
    </row>
    <row r="19" spans="1:5" ht="27.6">
      <c r="A19" s="9" t="s">
        <v>24</v>
      </c>
      <c r="B19" s="10" t="s">
        <v>26</v>
      </c>
      <c r="C19" s="9">
        <v>4</v>
      </c>
      <c r="D19" s="22"/>
      <c r="E19" s="11">
        <f t="shared" si="0"/>
        <v>0</v>
      </c>
    </row>
    <row r="20" spans="1:5">
      <c r="A20" s="9" t="s">
        <v>9</v>
      </c>
      <c r="B20" s="10" t="s">
        <v>27</v>
      </c>
      <c r="C20" s="9">
        <v>2</v>
      </c>
      <c r="D20" s="22"/>
      <c r="E20" s="11">
        <f t="shared" si="0"/>
        <v>0</v>
      </c>
    </row>
    <row r="21" spans="1:5" ht="15" customHeight="1">
      <c r="A21" s="9" t="s">
        <v>9</v>
      </c>
      <c r="B21" s="10" t="s">
        <v>28</v>
      </c>
      <c r="C21" s="9">
        <v>22</v>
      </c>
      <c r="D21" s="22"/>
      <c r="E21" s="11">
        <f t="shared" si="0"/>
        <v>0</v>
      </c>
    </row>
    <row r="22" spans="1:5" ht="15" customHeight="1">
      <c r="A22" s="9" t="s">
        <v>9</v>
      </c>
      <c r="B22" s="10" t="s">
        <v>29</v>
      </c>
      <c r="C22" s="9">
        <v>18</v>
      </c>
      <c r="D22" s="22"/>
      <c r="E22" s="11">
        <f t="shared" si="0"/>
        <v>0</v>
      </c>
    </row>
    <row r="23" spans="1:5" ht="15" customHeight="1">
      <c r="A23" s="9" t="s">
        <v>9</v>
      </c>
      <c r="B23" s="10" t="s">
        <v>30</v>
      </c>
      <c r="C23" s="9">
        <v>18</v>
      </c>
      <c r="D23" s="22"/>
      <c r="E23" s="11">
        <f t="shared" si="0"/>
        <v>0</v>
      </c>
    </row>
    <row r="24" spans="1:5" ht="15" customHeight="1">
      <c r="A24" s="9" t="s">
        <v>9</v>
      </c>
      <c r="B24" s="10" t="s">
        <v>31</v>
      </c>
      <c r="C24" s="9">
        <v>18</v>
      </c>
      <c r="D24" s="22"/>
      <c r="E24" s="11">
        <f t="shared" si="0"/>
        <v>0</v>
      </c>
    </row>
    <row r="25" spans="1:5" ht="15" customHeight="1">
      <c r="A25" s="9" t="s">
        <v>9</v>
      </c>
      <c r="B25" s="10" t="s">
        <v>32</v>
      </c>
      <c r="C25" s="9">
        <v>18</v>
      </c>
      <c r="D25" s="22"/>
      <c r="E25" s="11">
        <f t="shared" si="0"/>
        <v>0</v>
      </c>
    </row>
    <row r="26" spans="1:5" ht="15" customHeight="1">
      <c r="A26" s="9" t="s">
        <v>9</v>
      </c>
      <c r="B26" s="10" t="s">
        <v>33</v>
      </c>
      <c r="C26" s="9">
        <v>5</v>
      </c>
      <c r="D26" s="22"/>
      <c r="E26" s="11">
        <f t="shared" si="0"/>
        <v>0</v>
      </c>
    </row>
    <row r="27" spans="1:5" ht="15" customHeight="1">
      <c r="A27" s="9" t="s">
        <v>9</v>
      </c>
      <c r="B27" s="10" t="s">
        <v>34</v>
      </c>
      <c r="C27" s="9">
        <v>18</v>
      </c>
      <c r="D27" s="22"/>
      <c r="E27" s="11">
        <f t="shared" si="0"/>
        <v>0</v>
      </c>
    </row>
    <row r="28" spans="1:5" ht="15" customHeight="1">
      <c r="A28" s="12" t="s">
        <v>9</v>
      </c>
      <c r="B28" s="13" t="s">
        <v>35</v>
      </c>
      <c r="C28" s="12">
        <v>2</v>
      </c>
      <c r="D28" s="23"/>
      <c r="E28" s="11">
        <f t="shared" si="0"/>
        <v>0</v>
      </c>
    </row>
    <row r="29" spans="1:5" ht="15" customHeight="1">
      <c r="A29" s="9" t="s">
        <v>9</v>
      </c>
      <c r="B29" s="10" t="s">
        <v>36</v>
      </c>
      <c r="C29" s="9">
        <v>9</v>
      </c>
      <c r="D29" s="22"/>
      <c r="E29" s="11">
        <f t="shared" si="0"/>
        <v>0</v>
      </c>
    </row>
    <row r="30" spans="1:5" ht="15" customHeight="1">
      <c r="A30" s="9" t="s">
        <v>9</v>
      </c>
      <c r="B30" s="10" t="s">
        <v>37</v>
      </c>
      <c r="C30" s="9">
        <v>1</v>
      </c>
      <c r="D30" s="22"/>
      <c r="E30" s="11">
        <f t="shared" si="0"/>
        <v>0</v>
      </c>
    </row>
    <row r="31" spans="1:5" ht="15" customHeight="1">
      <c r="A31" s="9" t="s">
        <v>9</v>
      </c>
      <c r="B31" s="10" t="s">
        <v>38</v>
      </c>
      <c r="C31" s="9">
        <v>1</v>
      </c>
      <c r="D31" s="22"/>
      <c r="E31" s="11">
        <f t="shared" si="0"/>
        <v>0</v>
      </c>
    </row>
    <row r="32" spans="1:5" ht="15" customHeight="1">
      <c r="A32" s="12" t="s">
        <v>9</v>
      </c>
      <c r="B32" s="13" t="s">
        <v>39</v>
      </c>
      <c r="C32" s="12">
        <v>1</v>
      </c>
      <c r="D32" s="23"/>
      <c r="E32" s="11">
        <f t="shared" si="0"/>
        <v>0</v>
      </c>
    </row>
    <row r="33" spans="1:5" ht="27.6">
      <c r="A33" s="9" t="s">
        <v>9</v>
      </c>
      <c r="B33" s="10" t="s">
        <v>40</v>
      </c>
      <c r="C33" s="9">
        <v>2</v>
      </c>
      <c r="D33" s="22"/>
      <c r="E33" s="11">
        <f t="shared" si="0"/>
        <v>0</v>
      </c>
    </row>
    <row r="34" spans="1:5" ht="15" customHeight="1">
      <c r="A34" s="9" t="s">
        <v>9</v>
      </c>
      <c r="B34" s="10" t="s">
        <v>41</v>
      </c>
      <c r="C34" s="9">
        <v>2</v>
      </c>
      <c r="D34" s="22"/>
      <c r="E34" s="11">
        <f t="shared" si="0"/>
        <v>0</v>
      </c>
    </row>
    <row r="35" spans="1:5" ht="15" customHeight="1">
      <c r="A35" s="9" t="s">
        <v>9</v>
      </c>
      <c r="B35" s="10" t="s">
        <v>42</v>
      </c>
      <c r="C35" s="9">
        <v>2</v>
      </c>
      <c r="D35" s="22"/>
      <c r="E35" s="11">
        <f t="shared" si="0"/>
        <v>0</v>
      </c>
    </row>
    <row r="36" spans="1:5" ht="15" customHeight="1">
      <c r="A36" s="9" t="s">
        <v>9</v>
      </c>
      <c r="B36" s="10" t="s">
        <v>43</v>
      </c>
      <c r="C36" s="9">
        <v>2</v>
      </c>
      <c r="D36" s="22"/>
      <c r="E36" s="11">
        <f t="shared" si="0"/>
        <v>0</v>
      </c>
    </row>
    <row r="37" spans="1:5" ht="15" customHeight="1">
      <c r="A37" s="9" t="s">
        <v>9</v>
      </c>
      <c r="B37" s="10" t="s">
        <v>44</v>
      </c>
      <c r="C37" s="9">
        <v>4</v>
      </c>
      <c r="D37" s="22"/>
      <c r="E37" s="11">
        <f t="shared" si="0"/>
        <v>0</v>
      </c>
    </row>
    <row r="38" spans="1:5" ht="15" customHeight="1">
      <c r="A38" s="9" t="s">
        <v>9</v>
      </c>
      <c r="B38" s="10" t="s">
        <v>45</v>
      </c>
      <c r="C38" s="9">
        <v>2</v>
      </c>
      <c r="D38" s="22"/>
      <c r="E38" s="11">
        <f t="shared" si="0"/>
        <v>0</v>
      </c>
    </row>
    <row r="39" spans="1:5" ht="15" customHeight="1">
      <c r="A39" s="12" t="s">
        <v>9</v>
      </c>
      <c r="B39" s="13" t="s">
        <v>46</v>
      </c>
      <c r="C39" s="12">
        <v>2</v>
      </c>
      <c r="D39" s="23"/>
      <c r="E39" s="11">
        <f t="shared" si="0"/>
        <v>0</v>
      </c>
    </row>
    <row r="40" spans="1:5" ht="15" customHeight="1">
      <c r="A40" s="12" t="s">
        <v>9</v>
      </c>
      <c r="B40" s="13" t="s">
        <v>47</v>
      </c>
      <c r="C40" s="12">
        <v>2</v>
      </c>
      <c r="D40" s="23"/>
      <c r="E40" s="11">
        <f t="shared" si="0"/>
        <v>0</v>
      </c>
    </row>
    <row r="41" spans="1:5" ht="15" customHeight="1">
      <c r="A41" s="12" t="s">
        <v>9</v>
      </c>
      <c r="B41" s="13" t="s">
        <v>48</v>
      </c>
      <c r="C41" s="12">
        <v>2</v>
      </c>
      <c r="D41" s="23"/>
      <c r="E41" s="11">
        <f t="shared" si="0"/>
        <v>0</v>
      </c>
    </row>
    <row r="42" spans="1:5" ht="15" customHeight="1">
      <c r="A42" s="12" t="s">
        <v>9</v>
      </c>
      <c r="B42" s="13" t="s">
        <v>49</v>
      </c>
      <c r="C42" s="12">
        <v>2</v>
      </c>
      <c r="D42" s="23"/>
      <c r="E42" s="11">
        <f t="shared" si="0"/>
        <v>0</v>
      </c>
    </row>
    <row r="43" spans="1:5" ht="15" customHeight="1">
      <c r="A43" s="12" t="s">
        <v>9</v>
      </c>
      <c r="B43" s="13" t="s">
        <v>50</v>
      </c>
      <c r="C43" s="12">
        <v>2</v>
      </c>
      <c r="D43" s="23"/>
      <c r="E43" s="11">
        <f t="shared" si="0"/>
        <v>0</v>
      </c>
    </row>
    <row r="44" spans="1:5" ht="15" customHeight="1">
      <c r="A44" s="12" t="s">
        <v>9</v>
      </c>
      <c r="B44" s="13" t="s">
        <v>51</v>
      </c>
      <c r="C44" s="12">
        <v>2</v>
      </c>
      <c r="D44" s="23"/>
      <c r="E44" s="11">
        <f t="shared" si="0"/>
        <v>0</v>
      </c>
    </row>
    <row r="45" spans="1:5" ht="15" customHeight="1">
      <c r="A45" s="12" t="s">
        <v>9</v>
      </c>
      <c r="B45" s="13" t="s">
        <v>52</v>
      </c>
      <c r="C45" s="12">
        <v>2</v>
      </c>
      <c r="D45" s="23"/>
      <c r="E45" s="11">
        <f t="shared" si="0"/>
        <v>0</v>
      </c>
    </row>
    <row r="46" spans="1:5" ht="15" customHeight="1">
      <c r="A46" s="12" t="s">
        <v>9</v>
      </c>
      <c r="B46" s="13" t="s">
        <v>53</v>
      </c>
      <c r="C46" s="12">
        <v>2</v>
      </c>
      <c r="D46" s="23"/>
      <c r="E46" s="11">
        <f t="shared" si="0"/>
        <v>0</v>
      </c>
    </row>
    <row r="47" spans="1:5" ht="15" customHeight="1">
      <c r="A47" s="9" t="s">
        <v>9</v>
      </c>
      <c r="B47" s="10" t="s">
        <v>54</v>
      </c>
      <c r="C47" s="9">
        <v>2</v>
      </c>
      <c r="D47" s="22"/>
      <c r="E47" s="11">
        <f t="shared" si="0"/>
        <v>0</v>
      </c>
    </row>
    <row r="48" spans="1:5" ht="15" customHeight="1">
      <c r="A48" s="9" t="s">
        <v>9</v>
      </c>
      <c r="B48" s="10" t="s">
        <v>55</v>
      </c>
      <c r="C48" s="9">
        <v>2</v>
      </c>
      <c r="D48" s="22"/>
      <c r="E48" s="11">
        <f t="shared" si="0"/>
        <v>0</v>
      </c>
    </row>
    <row r="49" spans="1:5" ht="15" customHeight="1">
      <c r="A49" s="9" t="s">
        <v>9</v>
      </c>
      <c r="B49" s="10" t="s">
        <v>56</v>
      </c>
      <c r="C49" s="9">
        <v>2</v>
      </c>
      <c r="D49" s="22"/>
      <c r="E49" s="11">
        <f t="shared" si="0"/>
        <v>0</v>
      </c>
    </row>
    <row r="50" spans="1:5" ht="15" customHeight="1">
      <c r="A50" s="9" t="s">
        <v>9</v>
      </c>
      <c r="B50" s="10" t="s">
        <v>57</v>
      </c>
      <c r="C50" s="9">
        <v>2</v>
      </c>
      <c r="D50" s="22"/>
      <c r="E50" s="11">
        <f t="shared" si="0"/>
        <v>0</v>
      </c>
    </row>
    <row r="51" spans="1:5">
      <c r="A51" s="9" t="s">
        <v>9</v>
      </c>
      <c r="B51" s="10" t="s">
        <v>58</v>
      </c>
      <c r="C51" s="9">
        <v>2</v>
      </c>
      <c r="D51" s="22"/>
      <c r="E51" s="11">
        <f t="shared" si="0"/>
        <v>0</v>
      </c>
    </row>
    <row r="52" spans="1:5" ht="15" customHeight="1">
      <c r="A52" s="9" t="s">
        <v>9</v>
      </c>
      <c r="B52" s="10" t="s">
        <v>59</v>
      </c>
      <c r="C52" s="9">
        <v>1</v>
      </c>
      <c r="D52" s="22"/>
      <c r="E52" s="11">
        <f t="shared" si="0"/>
        <v>0</v>
      </c>
    </row>
    <row r="53" spans="1:5" ht="32.450000000000003" customHeight="1">
      <c r="A53" s="14"/>
      <c r="B53" s="15" t="s">
        <v>60</v>
      </c>
      <c r="C53" s="16"/>
      <c r="D53" s="24"/>
      <c r="E53" s="17">
        <f>SUM(E5:E52)</f>
        <v>0</v>
      </c>
    </row>
  </sheetData>
  <sheetProtection algorithmName="SHA-512" hashValue="dR1K6WSFxTOmFV8qg8D4RoKoRKH8EcJx2MHL43VL/87TK/WMqsl0rmf16MJe0cvsmNOkicoHSVt2DQ2ncmzpqQ==" saltValue="TqbBUmoZ0nSj1ujjjutdtQ==" spinCount="100000" sheet="1" formatCells="0" formatColumns="0" formatRows="0" insertColumns="0" insertRows="0" insertHyperlinks="0" deleteColumns="0" deleteRows="0" sort="0" autoFilter="0" pivotTables="0"/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4D470-9621-4669-A911-1FA0817F06F4}">
  <sheetPr>
    <tabColor theme="9" tint="0.59999389629810485"/>
  </sheetPr>
  <dimension ref="A1:E53"/>
  <sheetViews>
    <sheetView topLeftCell="A16" zoomScale="70" zoomScaleNormal="70" workbookViewId="0">
      <selection activeCell="O24" sqref="O24"/>
    </sheetView>
  </sheetViews>
  <sheetFormatPr defaultRowHeight="14.45"/>
  <cols>
    <col min="1" max="1" width="10.42578125" customWidth="1"/>
    <col min="2" max="2" width="59.28515625" customWidth="1"/>
    <col min="3" max="3" width="9" bestFit="1" customWidth="1"/>
    <col min="4" max="4" width="9.28515625" bestFit="1" customWidth="1"/>
    <col min="5" max="5" width="14.28515625" customWidth="1"/>
  </cols>
  <sheetData>
    <row r="1" spans="1:5" ht="36" customHeight="1">
      <c r="A1" s="3" t="s">
        <v>61</v>
      </c>
      <c r="B1" s="66" t="s">
        <v>1</v>
      </c>
      <c r="C1" s="66"/>
      <c r="D1" s="66"/>
      <c r="E1" s="66"/>
    </row>
    <row r="2" spans="1:5" s="1" customFormat="1" ht="25.15" customHeight="1">
      <c r="A2" s="3" t="s">
        <v>2</v>
      </c>
      <c r="B2" s="4" t="s">
        <v>62</v>
      </c>
      <c r="C2" s="4"/>
      <c r="D2" s="4"/>
      <c r="E2" s="4"/>
    </row>
    <row r="3" spans="1:5">
      <c r="A3" s="5"/>
      <c r="B3" s="6"/>
      <c r="C3" s="6"/>
      <c r="D3" s="6"/>
      <c r="E3" s="6"/>
    </row>
    <row r="4" spans="1:5" ht="41.45">
      <c r="A4" s="2" t="s">
        <v>4</v>
      </c>
      <c r="B4" s="2" t="s">
        <v>5</v>
      </c>
      <c r="C4" s="2" t="s">
        <v>6</v>
      </c>
      <c r="D4" s="21" t="s">
        <v>7</v>
      </c>
      <c r="E4" s="2" t="s">
        <v>8</v>
      </c>
    </row>
    <row r="5" spans="1:5" ht="15" customHeight="1">
      <c r="A5" s="9" t="s">
        <v>9</v>
      </c>
      <c r="B5" s="10" t="s">
        <v>10</v>
      </c>
      <c r="C5" s="9">
        <v>1</v>
      </c>
      <c r="D5" s="22"/>
      <c r="E5" s="11">
        <f>ROUND(C5*D5,2)</f>
        <v>0</v>
      </c>
    </row>
    <row r="6" spans="1:5" ht="27.6">
      <c r="A6" s="9" t="s">
        <v>9</v>
      </c>
      <c r="B6" s="10" t="s">
        <v>11</v>
      </c>
      <c r="C6" s="9">
        <v>5</v>
      </c>
      <c r="D6" s="22"/>
      <c r="E6" s="11">
        <f t="shared" ref="E6:E18" si="0">ROUND(C6*D6,2)</f>
        <v>0</v>
      </c>
    </row>
    <row r="7" spans="1:5" ht="41.45">
      <c r="A7" s="9" t="s">
        <v>12</v>
      </c>
      <c r="B7" s="10" t="s">
        <v>13</v>
      </c>
      <c r="C7" s="9">
        <v>30</v>
      </c>
      <c r="D7" s="22"/>
      <c r="E7" s="11">
        <f t="shared" si="0"/>
        <v>0</v>
      </c>
    </row>
    <row r="8" spans="1:5" ht="15" customHeight="1">
      <c r="A8" s="9" t="s">
        <v>9</v>
      </c>
      <c r="B8" s="10" t="s">
        <v>14</v>
      </c>
      <c r="C8" s="9">
        <v>5</v>
      </c>
      <c r="D8" s="22"/>
      <c r="E8" s="11">
        <f t="shared" si="0"/>
        <v>0</v>
      </c>
    </row>
    <row r="9" spans="1:5" ht="15" customHeight="1">
      <c r="A9" s="9" t="s">
        <v>9</v>
      </c>
      <c r="B9" s="10" t="s">
        <v>15</v>
      </c>
      <c r="C9" s="9">
        <v>10</v>
      </c>
      <c r="D9" s="22"/>
      <c r="E9" s="11">
        <f t="shared" si="0"/>
        <v>0</v>
      </c>
    </row>
    <row r="10" spans="1:5" ht="15" customHeight="1">
      <c r="A10" s="9" t="s">
        <v>9</v>
      </c>
      <c r="B10" s="10" t="s">
        <v>16</v>
      </c>
      <c r="C10" s="9">
        <v>2</v>
      </c>
      <c r="D10" s="22"/>
      <c r="E10" s="11">
        <f t="shared" si="0"/>
        <v>0</v>
      </c>
    </row>
    <row r="11" spans="1:5" ht="15" customHeight="1">
      <c r="A11" s="9" t="s">
        <v>9</v>
      </c>
      <c r="B11" s="10" t="s">
        <v>17</v>
      </c>
      <c r="C11" s="9">
        <v>1</v>
      </c>
      <c r="D11" s="22"/>
      <c r="E11" s="11">
        <f t="shared" si="0"/>
        <v>0</v>
      </c>
    </row>
    <row r="12" spans="1:5" ht="27.6">
      <c r="A12" s="9" t="s">
        <v>9</v>
      </c>
      <c r="B12" s="10" t="s">
        <v>18</v>
      </c>
      <c r="C12" s="9">
        <v>10</v>
      </c>
      <c r="D12" s="22"/>
      <c r="E12" s="11">
        <f t="shared" si="0"/>
        <v>0</v>
      </c>
    </row>
    <row r="13" spans="1:5" ht="27.6">
      <c r="A13" s="9" t="s">
        <v>9</v>
      </c>
      <c r="B13" s="10" t="s">
        <v>19</v>
      </c>
      <c r="C13" s="9">
        <v>6</v>
      </c>
      <c r="D13" s="22"/>
      <c r="E13" s="11">
        <f t="shared" si="0"/>
        <v>0</v>
      </c>
    </row>
    <row r="14" spans="1:5" ht="27.6">
      <c r="A14" s="9" t="s">
        <v>9</v>
      </c>
      <c r="B14" s="10" t="s">
        <v>20</v>
      </c>
      <c r="C14" s="9">
        <v>1</v>
      </c>
      <c r="D14" s="22"/>
      <c r="E14" s="11">
        <f t="shared" si="0"/>
        <v>0</v>
      </c>
    </row>
    <row r="15" spans="1:5" ht="15" customHeight="1">
      <c r="A15" s="9" t="s">
        <v>9</v>
      </c>
      <c r="B15" s="10" t="s">
        <v>21</v>
      </c>
      <c r="C15" s="9">
        <v>1</v>
      </c>
      <c r="D15" s="22"/>
      <c r="E15" s="11">
        <f t="shared" si="0"/>
        <v>0</v>
      </c>
    </row>
    <row r="16" spans="1:5" ht="27.6">
      <c r="A16" s="9" t="s">
        <v>9</v>
      </c>
      <c r="B16" s="10" t="s">
        <v>22</v>
      </c>
      <c r="C16" s="9">
        <v>3</v>
      </c>
      <c r="D16" s="22"/>
      <c r="E16" s="11">
        <f t="shared" si="0"/>
        <v>0</v>
      </c>
    </row>
    <row r="17" spans="1:5" ht="41.45">
      <c r="A17" s="9" t="s">
        <v>9</v>
      </c>
      <c r="B17" s="10" t="s">
        <v>23</v>
      </c>
      <c r="C17" s="9">
        <v>22</v>
      </c>
      <c r="D17" s="22"/>
      <c r="E17" s="11">
        <f t="shared" si="0"/>
        <v>0</v>
      </c>
    </row>
    <row r="18" spans="1:5" ht="30" customHeight="1">
      <c r="A18" s="9" t="s">
        <v>24</v>
      </c>
      <c r="B18" s="10" t="s">
        <v>25</v>
      </c>
      <c r="C18" s="9">
        <v>11</v>
      </c>
      <c r="D18" s="22"/>
      <c r="E18" s="11">
        <f t="shared" si="0"/>
        <v>0</v>
      </c>
    </row>
    <row r="19" spans="1:5" ht="27.6">
      <c r="A19" s="9" t="s">
        <v>24</v>
      </c>
      <c r="B19" s="10" t="s">
        <v>26</v>
      </c>
      <c r="C19" s="9">
        <v>2</v>
      </c>
      <c r="D19" s="22"/>
      <c r="E19" s="11">
        <f>ROUND(C19*D19,2)</f>
        <v>0</v>
      </c>
    </row>
    <row r="20" spans="1:5" ht="27.6" customHeight="1">
      <c r="A20" s="9" t="s">
        <v>9</v>
      </c>
      <c r="B20" s="10" t="s">
        <v>27</v>
      </c>
      <c r="C20" s="9">
        <v>2</v>
      </c>
      <c r="D20" s="22"/>
      <c r="E20" s="11">
        <f t="shared" ref="E20:E32" si="1">ROUND(C20*D20,2)</f>
        <v>0</v>
      </c>
    </row>
    <row r="21" spans="1:5" ht="15" customHeight="1">
      <c r="A21" s="9" t="s">
        <v>9</v>
      </c>
      <c r="B21" s="10" t="s">
        <v>28</v>
      </c>
      <c r="C21" s="9">
        <v>16</v>
      </c>
      <c r="D21" s="22"/>
      <c r="E21" s="11">
        <f t="shared" si="1"/>
        <v>0</v>
      </c>
    </row>
    <row r="22" spans="1:5" ht="15" customHeight="1">
      <c r="A22" s="9" t="s">
        <v>9</v>
      </c>
      <c r="B22" s="10" t="s">
        <v>29</v>
      </c>
      <c r="C22" s="9">
        <v>12</v>
      </c>
      <c r="D22" s="22"/>
      <c r="E22" s="11">
        <f t="shared" si="1"/>
        <v>0</v>
      </c>
    </row>
    <row r="23" spans="1:5" ht="15" customHeight="1">
      <c r="A23" s="9" t="s">
        <v>9</v>
      </c>
      <c r="B23" s="10" t="s">
        <v>30</v>
      </c>
      <c r="C23" s="9">
        <v>12</v>
      </c>
      <c r="D23" s="22"/>
      <c r="E23" s="11">
        <f t="shared" si="1"/>
        <v>0</v>
      </c>
    </row>
    <row r="24" spans="1:5" ht="15" customHeight="1">
      <c r="A24" s="9" t="s">
        <v>9</v>
      </c>
      <c r="B24" s="10" t="s">
        <v>31</v>
      </c>
      <c r="C24" s="9">
        <v>12</v>
      </c>
      <c r="D24" s="22"/>
      <c r="E24" s="11">
        <f t="shared" si="1"/>
        <v>0</v>
      </c>
    </row>
    <row r="25" spans="1:5" ht="15" customHeight="1">
      <c r="A25" s="9" t="s">
        <v>9</v>
      </c>
      <c r="B25" s="10" t="s">
        <v>32</v>
      </c>
      <c r="C25" s="9">
        <v>12</v>
      </c>
      <c r="D25" s="22"/>
      <c r="E25" s="11">
        <f t="shared" si="1"/>
        <v>0</v>
      </c>
    </row>
    <row r="26" spans="1:5" ht="15" customHeight="1">
      <c r="A26" s="9" t="s">
        <v>9</v>
      </c>
      <c r="B26" s="10" t="s">
        <v>33</v>
      </c>
      <c r="C26" s="9">
        <v>5</v>
      </c>
      <c r="D26" s="22"/>
      <c r="E26" s="11">
        <f t="shared" si="1"/>
        <v>0</v>
      </c>
    </row>
    <row r="27" spans="1:5" ht="15" customHeight="1">
      <c r="A27" s="9" t="s">
        <v>9</v>
      </c>
      <c r="B27" s="10" t="s">
        <v>34</v>
      </c>
      <c r="C27" s="9">
        <v>12</v>
      </c>
      <c r="D27" s="22"/>
      <c r="E27" s="11">
        <f t="shared" si="1"/>
        <v>0</v>
      </c>
    </row>
    <row r="28" spans="1:5" ht="15" customHeight="1">
      <c r="A28" s="12" t="s">
        <v>9</v>
      </c>
      <c r="B28" s="13" t="s">
        <v>35</v>
      </c>
      <c r="C28" s="12">
        <v>2</v>
      </c>
      <c r="D28" s="23"/>
      <c r="E28" s="27">
        <f t="shared" si="1"/>
        <v>0</v>
      </c>
    </row>
    <row r="29" spans="1:5" ht="15" customHeight="1">
      <c r="A29" s="9" t="s">
        <v>9</v>
      </c>
      <c r="B29" s="10" t="s">
        <v>36</v>
      </c>
      <c r="C29" s="9">
        <v>4</v>
      </c>
      <c r="D29" s="22"/>
      <c r="E29" s="11">
        <f t="shared" si="1"/>
        <v>0</v>
      </c>
    </row>
    <row r="30" spans="1:5" ht="15" customHeight="1">
      <c r="A30" s="9" t="s">
        <v>9</v>
      </c>
      <c r="B30" s="10" t="s">
        <v>37</v>
      </c>
      <c r="C30" s="9">
        <v>1</v>
      </c>
      <c r="D30" s="22"/>
      <c r="E30" s="11">
        <f t="shared" si="1"/>
        <v>0</v>
      </c>
    </row>
    <row r="31" spans="1:5" ht="15" customHeight="1">
      <c r="A31" s="9" t="s">
        <v>9</v>
      </c>
      <c r="B31" s="10" t="s">
        <v>38</v>
      </c>
      <c r="C31" s="9">
        <v>1</v>
      </c>
      <c r="D31" s="22"/>
      <c r="E31" s="11">
        <f t="shared" si="1"/>
        <v>0</v>
      </c>
    </row>
    <row r="32" spans="1:5" ht="15" customHeight="1">
      <c r="A32" s="12" t="s">
        <v>9</v>
      </c>
      <c r="B32" s="13" t="s">
        <v>39</v>
      </c>
      <c r="C32" s="12">
        <v>1</v>
      </c>
      <c r="D32" s="23"/>
      <c r="E32" s="27">
        <f t="shared" si="1"/>
        <v>0</v>
      </c>
    </row>
    <row r="33" spans="1:5" ht="27.6">
      <c r="A33" s="9" t="s">
        <v>9</v>
      </c>
      <c r="B33" s="10" t="s">
        <v>40</v>
      </c>
      <c r="C33" s="9">
        <v>2</v>
      </c>
      <c r="D33" s="22"/>
      <c r="E33" s="11">
        <f>ROUND(C33*D33,2)</f>
        <v>0</v>
      </c>
    </row>
    <row r="34" spans="1:5" ht="15" customHeight="1">
      <c r="A34" s="9" t="s">
        <v>9</v>
      </c>
      <c r="B34" s="10" t="s">
        <v>41</v>
      </c>
      <c r="C34" s="9">
        <v>2</v>
      </c>
      <c r="D34" s="22"/>
      <c r="E34" s="11">
        <f t="shared" ref="E34:E44" si="2">ROUND(C34*D34,2)</f>
        <v>0</v>
      </c>
    </row>
    <row r="35" spans="1:5" ht="15" customHeight="1">
      <c r="A35" s="9" t="s">
        <v>9</v>
      </c>
      <c r="B35" s="10" t="s">
        <v>42</v>
      </c>
      <c r="C35" s="9">
        <v>2</v>
      </c>
      <c r="D35" s="22"/>
      <c r="E35" s="11">
        <f t="shared" si="2"/>
        <v>0</v>
      </c>
    </row>
    <row r="36" spans="1:5" ht="15" customHeight="1">
      <c r="A36" s="9" t="s">
        <v>9</v>
      </c>
      <c r="B36" s="10" t="s">
        <v>43</v>
      </c>
      <c r="C36" s="9">
        <v>2</v>
      </c>
      <c r="D36" s="22"/>
      <c r="E36" s="11">
        <f t="shared" si="2"/>
        <v>0</v>
      </c>
    </row>
    <row r="37" spans="1:5" ht="15" customHeight="1">
      <c r="A37" s="9" t="s">
        <v>9</v>
      </c>
      <c r="B37" s="10" t="s">
        <v>44</v>
      </c>
      <c r="C37" s="9">
        <v>4</v>
      </c>
      <c r="D37" s="22"/>
      <c r="E37" s="11">
        <f t="shared" si="2"/>
        <v>0</v>
      </c>
    </row>
    <row r="38" spans="1:5" ht="28.9" customHeight="1">
      <c r="A38" s="9" t="s">
        <v>9</v>
      </c>
      <c r="B38" s="10" t="s">
        <v>63</v>
      </c>
      <c r="C38" s="9">
        <v>2</v>
      </c>
      <c r="D38" s="22"/>
      <c r="E38" s="11">
        <f t="shared" si="2"/>
        <v>0</v>
      </c>
    </row>
    <row r="39" spans="1:5" ht="15" customHeight="1">
      <c r="A39" s="12" t="s">
        <v>9</v>
      </c>
      <c r="B39" s="13" t="s">
        <v>46</v>
      </c>
      <c r="C39" s="12">
        <v>2</v>
      </c>
      <c r="D39" s="23"/>
      <c r="E39" s="27">
        <f t="shared" si="2"/>
        <v>0</v>
      </c>
    </row>
    <row r="40" spans="1:5" ht="15" customHeight="1">
      <c r="A40" s="12" t="s">
        <v>9</v>
      </c>
      <c r="B40" s="13" t="s">
        <v>47</v>
      </c>
      <c r="C40" s="12">
        <v>2</v>
      </c>
      <c r="D40" s="23"/>
      <c r="E40" s="27">
        <f t="shared" si="2"/>
        <v>0</v>
      </c>
    </row>
    <row r="41" spans="1:5" ht="15" customHeight="1">
      <c r="A41" s="12" t="s">
        <v>9</v>
      </c>
      <c r="B41" s="13" t="s">
        <v>48</v>
      </c>
      <c r="C41" s="12">
        <v>2</v>
      </c>
      <c r="D41" s="23"/>
      <c r="E41" s="27">
        <f t="shared" si="2"/>
        <v>0</v>
      </c>
    </row>
    <row r="42" spans="1:5" ht="15" customHeight="1">
      <c r="A42" s="12" t="s">
        <v>9</v>
      </c>
      <c r="B42" s="13" t="s">
        <v>49</v>
      </c>
      <c r="C42" s="12">
        <v>2</v>
      </c>
      <c r="D42" s="23"/>
      <c r="E42" s="27">
        <f t="shared" si="2"/>
        <v>0</v>
      </c>
    </row>
    <row r="43" spans="1:5" ht="15" customHeight="1">
      <c r="A43" s="12" t="s">
        <v>9</v>
      </c>
      <c r="B43" s="13" t="s">
        <v>50</v>
      </c>
      <c r="C43" s="12">
        <v>2</v>
      </c>
      <c r="D43" s="23"/>
      <c r="E43" s="27">
        <f t="shared" si="2"/>
        <v>0</v>
      </c>
    </row>
    <row r="44" spans="1:5" ht="15" customHeight="1">
      <c r="A44" s="12" t="s">
        <v>9</v>
      </c>
      <c r="B44" s="13" t="s">
        <v>51</v>
      </c>
      <c r="C44" s="12">
        <v>2</v>
      </c>
      <c r="D44" s="23"/>
      <c r="E44" s="27">
        <f t="shared" si="2"/>
        <v>0</v>
      </c>
    </row>
    <row r="45" spans="1:5" ht="15" customHeight="1">
      <c r="A45" s="12" t="s">
        <v>9</v>
      </c>
      <c r="B45" s="13" t="s">
        <v>52</v>
      </c>
      <c r="C45" s="12">
        <v>2</v>
      </c>
      <c r="D45" s="23"/>
      <c r="E45" s="27">
        <f>ROUND(C45*D45,2)</f>
        <v>0</v>
      </c>
    </row>
    <row r="46" spans="1:5" ht="15" customHeight="1">
      <c r="A46" s="12" t="s">
        <v>9</v>
      </c>
      <c r="B46" s="13" t="s">
        <v>53</v>
      </c>
      <c r="C46" s="12">
        <v>2</v>
      </c>
      <c r="D46" s="23"/>
      <c r="E46" s="27">
        <f t="shared" ref="E46" si="3">ROUND(C46*D46,2)</f>
        <v>0</v>
      </c>
    </row>
    <row r="47" spans="1:5" ht="15" customHeight="1">
      <c r="A47" s="9" t="s">
        <v>9</v>
      </c>
      <c r="B47" s="10" t="s">
        <v>54</v>
      </c>
      <c r="C47" s="9">
        <v>2</v>
      </c>
      <c r="D47" s="22"/>
      <c r="E47" s="11">
        <f>ROUND(C47*D47,2)</f>
        <v>0</v>
      </c>
    </row>
    <row r="48" spans="1:5" ht="15" customHeight="1">
      <c r="A48" s="9" t="s">
        <v>9</v>
      </c>
      <c r="B48" s="10" t="s">
        <v>55</v>
      </c>
      <c r="C48" s="9">
        <v>2</v>
      </c>
      <c r="D48" s="22"/>
      <c r="E48" s="11">
        <f t="shared" ref="E48:E52" si="4">ROUND(C48*D48,2)</f>
        <v>0</v>
      </c>
    </row>
    <row r="49" spans="1:5" ht="15" customHeight="1">
      <c r="A49" s="9" t="s">
        <v>9</v>
      </c>
      <c r="B49" s="10" t="s">
        <v>56</v>
      </c>
      <c r="C49" s="9">
        <v>2</v>
      </c>
      <c r="D49" s="22"/>
      <c r="E49" s="11">
        <f t="shared" si="4"/>
        <v>0</v>
      </c>
    </row>
    <row r="50" spans="1:5" ht="15" customHeight="1">
      <c r="A50" s="9" t="s">
        <v>9</v>
      </c>
      <c r="B50" s="10" t="s">
        <v>57</v>
      </c>
      <c r="C50" s="9">
        <v>2</v>
      </c>
      <c r="D50" s="22"/>
      <c r="E50" s="11">
        <f t="shared" si="4"/>
        <v>0</v>
      </c>
    </row>
    <row r="51" spans="1:5" ht="32.450000000000003" customHeight="1">
      <c r="A51" s="9" t="s">
        <v>9</v>
      </c>
      <c r="B51" s="10" t="s">
        <v>58</v>
      </c>
      <c r="C51" s="9">
        <v>2</v>
      </c>
      <c r="D51" s="22"/>
      <c r="E51" s="11">
        <f t="shared" si="4"/>
        <v>0</v>
      </c>
    </row>
    <row r="52" spans="1:5" ht="15" customHeight="1">
      <c r="A52" s="9" t="s">
        <v>9</v>
      </c>
      <c r="B52" s="10" t="s">
        <v>64</v>
      </c>
      <c r="C52" s="9">
        <v>1</v>
      </c>
      <c r="D52" s="22"/>
      <c r="E52" s="11">
        <f t="shared" si="4"/>
        <v>0</v>
      </c>
    </row>
    <row r="53" spans="1:5" ht="27" customHeight="1">
      <c r="A53" s="25"/>
      <c r="B53" s="7" t="s">
        <v>60</v>
      </c>
      <c r="C53" s="26"/>
      <c r="D53" s="8"/>
      <c r="E53" s="28">
        <f>SUM(E5:E52)</f>
        <v>0</v>
      </c>
    </row>
  </sheetData>
  <sheetProtection algorithmName="SHA-512" hashValue="VvntNqypyJtNGS2bNOWGm3CC9v+RxF976sE3Dw32ieivmwx6xNfg+2xmgo9sJk8jtrDhwDjqomMgKaFTmxWAHA==" saltValue="+q4o4n2cwSAGuwidOjh9NQ==" spinCount="100000" sheet="1" objects="1" scenarios="1" formatCells="0" formatColumns="0" formatRows="0" insertColumns="0" insertRows="0" insertHyperlinks="0" deleteColumns="0" deleteRows="0" sort="0" autoFilter="0" pivotTables="0"/>
  <mergeCells count="1">
    <mergeCell ref="B1:E1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A95D7-B0A0-45BF-BB27-C150BBC00875}">
  <dimension ref="A1:N48"/>
  <sheetViews>
    <sheetView tabSelected="1" zoomScale="85" zoomScaleNormal="85" workbookViewId="0">
      <selection activeCell="D8" sqref="D8"/>
    </sheetView>
  </sheetViews>
  <sheetFormatPr defaultColWidth="11.42578125" defaultRowHeight="13.9"/>
  <cols>
    <col min="1" max="1" width="5.7109375" style="35" customWidth="1"/>
    <col min="2" max="2" width="36.28515625" style="35" customWidth="1"/>
    <col min="3" max="3" width="8.85546875" style="35" customWidth="1"/>
    <col min="4" max="4" width="12.5703125" style="35" customWidth="1"/>
    <col min="5" max="5" width="8.28515625" style="35" bestFit="1" customWidth="1"/>
    <col min="6" max="6" width="9.85546875" style="35" customWidth="1"/>
    <col min="7" max="7" width="14.85546875" style="35" customWidth="1"/>
    <col min="8" max="8" width="11.42578125" style="35"/>
    <col min="9" max="9" width="15.28515625" style="35" customWidth="1"/>
    <col min="10" max="10" width="35.5703125" style="35" customWidth="1"/>
    <col min="11" max="11" width="13.42578125" style="35" bestFit="1" customWidth="1"/>
    <col min="12" max="12" width="12" style="35" customWidth="1"/>
    <col min="13" max="13" width="14.7109375" style="35" customWidth="1"/>
    <col min="14" max="15" width="11.42578125" style="35"/>
    <col min="16" max="16" width="12" style="35" bestFit="1" customWidth="1"/>
    <col min="17" max="16384" width="11.42578125" style="35"/>
  </cols>
  <sheetData>
    <row r="1" spans="1:14" ht="36" customHeight="1">
      <c r="A1" s="68" t="s">
        <v>65</v>
      </c>
      <c r="B1" s="69"/>
      <c r="C1" s="69"/>
      <c r="D1" s="69"/>
      <c r="E1" s="69"/>
      <c r="F1" s="69"/>
      <c r="G1" s="70"/>
      <c r="I1" s="71" t="str">
        <f>A1</f>
        <v>REDACCIÓ DELS PROJECTES BÀSICS, ESTUDIS D’IMPACTE AMBIENTAL I PROJECTES CONSTRUCTIUS DE LES CONNEXIONS HIDRÀULIQUES DE LA ITAM FOIX</v>
      </c>
      <c r="J1" s="71"/>
      <c r="K1" s="71"/>
      <c r="L1" s="71"/>
      <c r="M1" s="71"/>
    </row>
    <row r="2" spans="1:14" ht="26.45" customHeight="1">
      <c r="A2" s="72" t="s">
        <v>66</v>
      </c>
      <c r="B2" s="73"/>
      <c r="C2" s="73"/>
      <c r="D2" s="73"/>
      <c r="E2" s="73"/>
      <c r="F2" s="73"/>
      <c r="G2" s="74"/>
      <c r="I2" s="75" t="s">
        <v>67</v>
      </c>
      <c r="J2" s="75"/>
      <c r="K2" s="75"/>
      <c r="L2" s="75"/>
      <c r="M2" s="75"/>
    </row>
    <row r="3" spans="1:14" ht="41.45">
      <c r="A3" s="37"/>
      <c r="B3" s="38" t="s">
        <v>68</v>
      </c>
      <c r="C3" s="39" t="s">
        <v>69</v>
      </c>
      <c r="D3" s="40" t="s">
        <v>70</v>
      </c>
      <c r="E3" s="40" t="s">
        <v>71</v>
      </c>
      <c r="F3" s="39" t="s">
        <v>72</v>
      </c>
      <c r="G3" s="39" t="s">
        <v>73</v>
      </c>
      <c r="H3" s="6"/>
      <c r="I3" s="41" t="s">
        <v>74</v>
      </c>
      <c r="J3" s="42" t="s">
        <v>75</v>
      </c>
      <c r="K3" s="41" t="s">
        <v>76</v>
      </c>
      <c r="L3" s="42" t="s">
        <v>72</v>
      </c>
      <c r="M3" s="42" t="s">
        <v>73</v>
      </c>
      <c r="N3" s="6"/>
    </row>
    <row r="4" spans="1:14">
      <c r="A4" s="43" t="s">
        <v>77</v>
      </c>
      <c r="B4" s="44" t="s">
        <v>78</v>
      </c>
      <c r="C4" s="9" t="s">
        <v>79</v>
      </c>
      <c r="D4" s="36"/>
      <c r="E4" s="9">
        <v>100</v>
      </c>
      <c r="F4" s="9">
        <v>16</v>
      </c>
      <c r="G4" s="29">
        <f>F4*(E4/100)*D4</f>
        <v>0</v>
      </c>
      <c r="H4" s="6"/>
      <c r="I4" s="45" t="s">
        <v>80</v>
      </c>
      <c r="J4" s="44" t="s">
        <v>81</v>
      </c>
      <c r="K4" s="32">
        <f>0.2*((0.55*(G4+G5))+G8+G9+G10+G11+G12+G13+G16+G19)</f>
        <v>0</v>
      </c>
      <c r="L4" s="45">
        <v>1</v>
      </c>
      <c r="M4" s="32">
        <f>K4*L4</f>
        <v>0</v>
      </c>
      <c r="N4" s="6"/>
    </row>
    <row r="5" spans="1:14" ht="14.45" customHeight="1">
      <c r="A5" s="43" t="s">
        <v>82</v>
      </c>
      <c r="B5" s="44" t="s">
        <v>83</v>
      </c>
      <c r="C5" s="9" t="s">
        <v>79</v>
      </c>
      <c r="D5" s="36"/>
      <c r="E5" s="9">
        <v>100</v>
      </c>
      <c r="F5" s="9">
        <v>16</v>
      </c>
      <c r="G5" s="29">
        <f t="shared" ref="G5:G18" si="0">F5*(E5/100)*D5</f>
        <v>0</v>
      </c>
      <c r="H5" s="6"/>
      <c r="I5" s="45" t="s">
        <v>84</v>
      </c>
      <c r="J5" s="44" t="s">
        <v>85</v>
      </c>
      <c r="K5" s="32">
        <f>(0.5*G6)+G14</f>
        <v>0</v>
      </c>
      <c r="L5" s="45">
        <v>1</v>
      </c>
      <c r="M5" s="32">
        <f t="shared" ref="M5:M8" si="1">K5*L5</f>
        <v>0</v>
      </c>
      <c r="N5" s="6"/>
    </row>
    <row r="6" spans="1:14" ht="14.45" customHeight="1">
      <c r="A6" s="43" t="s">
        <v>86</v>
      </c>
      <c r="B6" s="44" t="s">
        <v>87</v>
      </c>
      <c r="C6" s="9" t="s">
        <v>79</v>
      </c>
      <c r="D6" s="36"/>
      <c r="E6" s="9">
        <v>60</v>
      </c>
      <c r="F6" s="9">
        <v>16</v>
      </c>
      <c r="G6" s="29">
        <f>F6*(E6/100)*D6</f>
        <v>0</v>
      </c>
      <c r="H6" s="6"/>
      <c r="I6" s="45" t="s">
        <v>88</v>
      </c>
      <c r="J6" s="44" t="s">
        <v>89</v>
      </c>
      <c r="K6" s="32">
        <f>G20</f>
        <v>0</v>
      </c>
      <c r="L6" s="45">
        <v>1</v>
      </c>
      <c r="M6" s="32">
        <f t="shared" si="1"/>
        <v>0</v>
      </c>
      <c r="N6" s="6"/>
    </row>
    <row r="7" spans="1:14" ht="21.6" customHeight="1">
      <c r="A7" s="80" t="s">
        <v>67</v>
      </c>
      <c r="B7" s="81"/>
      <c r="C7" s="81"/>
      <c r="D7" s="81"/>
      <c r="E7" s="81"/>
      <c r="F7" s="81"/>
      <c r="G7" s="82"/>
      <c r="H7" s="6"/>
      <c r="I7" s="45" t="s">
        <v>90</v>
      </c>
      <c r="J7" s="44" t="s">
        <v>91</v>
      </c>
      <c r="K7" s="32">
        <f>G21</f>
        <v>0</v>
      </c>
      <c r="L7" s="45">
        <v>1</v>
      </c>
      <c r="M7" s="32">
        <f t="shared" si="1"/>
        <v>0</v>
      </c>
      <c r="N7" s="6"/>
    </row>
    <row r="8" spans="1:14" ht="14.45" customHeight="1">
      <c r="A8" s="43" t="s">
        <v>92</v>
      </c>
      <c r="B8" s="44" t="s">
        <v>93</v>
      </c>
      <c r="C8" s="9" t="s">
        <v>79</v>
      </c>
      <c r="D8" s="36"/>
      <c r="E8" s="9">
        <v>70</v>
      </c>
      <c r="F8" s="9">
        <v>10</v>
      </c>
      <c r="G8" s="29">
        <f t="shared" si="0"/>
        <v>0</v>
      </c>
      <c r="H8" s="6"/>
      <c r="I8" s="45" t="s">
        <v>94</v>
      </c>
      <c r="J8" s="44" t="s">
        <v>95</v>
      </c>
      <c r="K8" s="32">
        <f>0.8*((0.55*(G4+G5))+G8+G9+G10+G11+G12+G13+G16+G19)+G15</f>
        <v>0</v>
      </c>
      <c r="L8" s="45">
        <v>1</v>
      </c>
      <c r="M8" s="32">
        <f t="shared" si="1"/>
        <v>0</v>
      </c>
      <c r="N8" s="6"/>
    </row>
    <row r="9" spans="1:14" ht="15" customHeight="1">
      <c r="A9" s="43" t="s">
        <v>96</v>
      </c>
      <c r="B9" s="44" t="s">
        <v>97</v>
      </c>
      <c r="C9" s="9" t="s">
        <v>79</v>
      </c>
      <c r="D9" s="36"/>
      <c r="E9" s="9">
        <v>70</v>
      </c>
      <c r="F9" s="9">
        <v>4</v>
      </c>
      <c r="G9" s="29">
        <f t="shared" si="0"/>
        <v>0</v>
      </c>
      <c r="H9" s="6"/>
      <c r="I9" s="45" t="s">
        <v>98</v>
      </c>
      <c r="J9" s="44" t="s">
        <v>99</v>
      </c>
      <c r="K9" s="32">
        <f>G17+G18</f>
        <v>0</v>
      </c>
      <c r="L9" s="45">
        <v>1</v>
      </c>
      <c r="M9" s="32">
        <f>K9*L9</f>
        <v>0</v>
      </c>
      <c r="N9" s="6"/>
    </row>
    <row r="10" spans="1:14">
      <c r="A10" s="43" t="s">
        <v>100</v>
      </c>
      <c r="B10" s="44" t="s">
        <v>101</v>
      </c>
      <c r="C10" s="9" t="s">
        <v>79</v>
      </c>
      <c r="D10" s="36"/>
      <c r="E10" s="9">
        <v>60</v>
      </c>
      <c r="F10" s="9">
        <v>10</v>
      </c>
      <c r="G10" s="29">
        <f t="shared" si="0"/>
        <v>0</v>
      </c>
      <c r="H10" s="6"/>
      <c r="I10" s="45" t="s">
        <v>102</v>
      </c>
      <c r="J10" s="44" t="str">
        <f>B22</f>
        <v>Ramal ATL - PA Estudi protecció catòdica</v>
      </c>
      <c r="K10" s="32">
        <f>G22</f>
        <v>6074.9999999999991</v>
      </c>
      <c r="L10" s="45">
        <v>1</v>
      </c>
      <c r="M10" s="32">
        <f>K10*L10</f>
        <v>6074.9999999999991</v>
      </c>
      <c r="N10" s="6"/>
    </row>
    <row r="11" spans="1:14" ht="16.899999999999999" customHeight="1">
      <c r="A11" s="43" t="s">
        <v>103</v>
      </c>
      <c r="B11" s="44" t="s">
        <v>104</v>
      </c>
      <c r="C11" s="9" t="s">
        <v>79</v>
      </c>
      <c r="D11" s="36"/>
      <c r="E11" s="9">
        <v>60</v>
      </c>
      <c r="F11" s="9">
        <v>6</v>
      </c>
      <c r="G11" s="29">
        <f t="shared" si="0"/>
        <v>0</v>
      </c>
      <c r="H11" s="6"/>
      <c r="I11" s="45" t="s">
        <v>105</v>
      </c>
      <c r="J11" s="44" t="str">
        <f>B23</f>
        <v>RAMAL ATL - PA imprevistos a disposició d'ATL</v>
      </c>
      <c r="K11" s="32">
        <f>G23</f>
        <v>47249.999999999993</v>
      </c>
      <c r="L11" s="45">
        <v>1</v>
      </c>
      <c r="M11" s="32">
        <f>K11*L11</f>
        <v>47249.999999999993</v>
      </c>
      <c r="N11" s="6"/>
    </row>
    <row r="12" spans="1:14">
      <c r="A12" s="43" t="s">
        <v>106</v>
      </c>
      <c r="B12" s="44" t="s">
        <v>107</v>
      </c>
      <c r="C12" s="9" t="s">
        <v>79</v>
      </c>
      <c r="D12" s="36"/>
      <c r="E12" s="9">
        <v>50</v>
      </c>
      <c r="F12" s="9">
        <v>4</v>
      </c>
      <c r="G12" s="29">
        <f t="shared" si="0"/>
        <v>0</v>
      </c>
      <c r="H12" s="6"/>
      <c r="I12" s="76" t="s">
        <v>108</v>
      </c>
      <c r="J12" s="77"/>
      <c r="K12" s="77"/>
      <c r="L12" s="78"/>
      <c r="M12" s="33">
        <f>SUM(M4:M11)</f>
        <v>53324.999999999993</v>
      </c>
      <c r="N12" s="6"/>
    </row>
    <row r="13" spans="1:14" ht="22.9" customHeight="1">
      <c r="A13" s="43" t="s">
        <v>109</v>
      </c>
      <c r="B13" s="44" t="s">
        <v>110</v>
      </c>
      <c r="C13" s="9" t="s">
        <v>79</v>
      </c>
      <c r="D13" s="36"/>
      <c r="E13" s="9">
        <v>50</v>
      </c>
      <c r="F13" s="9">
        <v>4</v>
      </c>
      <c r="G13" s="29">
        <f t="shared" si="0"/>
        <v>0</v>
      </c>
      <c r="H13" s="6"/>
      <c r="I13" s="67" t="s">
        <v>111</v>
      </c>
      <c r="J13" s="67"/>
      <c r="K13" s="67"/>
      <c r="L13" s="67"/>
      <c r="M13" s="67"/>
      <c r="N13" s="6"/>
    </row>
    <row r="14" spans="1:14">
      <c r="A14" s="43" t="s">
        <v>112</v>
      </c>
      <c r="B14" s="44" t="s">
        <v>113</v>
      </c>
      <c r="C14" s="9" t="s">
        <v>79</v>
      </c>
      <c r="D14" s="36"/>
      <c r="E14" s="9">
        <v>70</v>
      </c>
      <c r="F14" s="9">
        <v>12</v>
      </c>
      <c r="G14" s="29">
        <f t="shared" si="0"/>
        <v>0</v>
      </c>
      <c r="H14" s="6"/>
      <c r="I14" s="45" t="s">
        <v>114</v>
      </c>
      <c r="J14" s="44" t="s">
        <v>81</v>
      </c>
      <c r="K14" s="32">
        <f>0.2*((0.45*(G4+G5))+G25+G26+G27+G28+G29+G30+G33+G36)</f>
        <v>0</v>
      </c>
      <c r="L14" s="45">
        <v>1</v>
      </c>
      <c r="M14" s="32">
        <f>K14*L14</f>
        <v>0</v>
      </c>
      <c r="N14" s="6"/>
    </row>
    <row r="15" spans="1:14">
      <c r="A15" s="43" t="s">
        <v>115</v>
      </c>
      <c r="B15" s="44" t="s">
        <v>116</v>
      </c>
      <c r="C15" s="9" t="s">
        <v>79</v>
      </c>
      <c r="D15" s="36"/>
      <c r="E15" s="9">
        <v>50</v>
      </c>
      <c r="F15" s="9">
        <v>3</v>
      </c>
      <c r="G15" s="29">
        <f t="shared" si="0"/>
        <v>0</v>
      </c>
      <c r="H15" s="6"/>
      <c r="I15" s="45" t="s">
        <v>117</v>
      </c>
      <c r="J15" s="44" t="s">
        <v>85</v>
      </c>
      <c r="K15" s="32">
        <f>(0.5*G6)+G31</f>
        <v>0</v>
      </c>
      <c r="L15" s="45">
        <v>1</v>
      </c>
      <c r="M15" s="32">
        <f t="shared" ref="M15:M18" si="2">K15*L15</f>
        <v>0</v>
      </c>
      <c r="N15" s="6"/>
    </row>
    <row r="16" spans="1:14" ht="17.25" customHeight="1">
      <c r="A16" s="43" t="s">
        <v>118</v>
      </c>
      <c r="B16" s="44" t="s">
        <v>119</v>
      </c>
      <c r="C16" s="9" t="s">
        <v>79</v>
      </c>
      <c r="D16" s="36"/>
      <c r="E16" s="9">
        <v>70</v>
      </c>
      <c r="F16" s="9">
        <v>16</v>
      </c>
      <c r="G16" s="29">
        <f t="shared" si="0"/>
        <v>0</v>
      </c>
      <c r="H16" s="6"/>
      <c r="I16" s="45" t="s">
        <v>120</v>
      </c>
      <c r="J16" s="44" t="s">
        <v>89</v>
      </c>
      <c r="K16" s="32">
        <f>G37</f>
        <v>0</v>
      </c>
      <c r="L16" s="45">
        <v>1</v>
      </c>
      <c r="M16" s="32">
        <f t="shared" si="2"/>
        <v>0</v>
      </c>
      <c r="N16" s="6"/>
    </row>
    <row r="17" spans="1:14" ht="17.25" customHeight="1">
      <c r="A17" s="43" t="s">
        <v>121</v>
      </c>
      <c r="B17" s="44" t="s">
        <v>122</v>
      </c>
      <c r="C17" s="9" t="s">
        <v>79</v>
      </c>
      <c r="D17" s="36"/>
      <c r="E17" s="9">
        <v>10</v>
      </c>
      <c r="F17" s="9">
        <v>8</v>
      </c>
      <c r="G17" s="29">
        <f t="shared" si="0"/>
        <v>0</v>
      </c>
      <c r="H17" s="6"/>
      <c r="I17" s="45" t="s">
        <v>123</v>
      </c>
      <c r="J17" s="44" t="s">
        <v>91</v>
      </c>
      <c r="K17" s="32">
        <f>G38</f>
        <v>0</v>
      </c>
      <c r="L17" s="45">
        <v>1</v>
      </c>
      <c r="M17" s="32">
        <f t="shared" si="2"/>
        <v>0</v>
      </c>
      <c r="N17" s="6"/>
    </row>
    <row r="18" spans="1:14" ht="17.25" customHeight="1">
      <c r="A18" s="43" t="s">
        <v>124</v>
      </c>
      <c r="B18" s="44" t="s">
        <v>125</v>
      </c>
      <c r="C18" s="9" t="s">
        <v>79</v>
      </c>
      <c r="D18" s="36"/>
      <c r="E18" s="9">
        <v>40</v>
      </c>
      <c r="F18" s="9">
        <v>8</v>
      </c>
      <c r="G18" s="29">
        <f t="shared" si="0"/>
        <v>0</v>
      </c>
      <c r="H18" s="6"/>
      <c r="I18" s="45" t="s">
        <v>126</v>
      </c>
      <c r="J18" s="44" t="s">
        <v>95</v>
      </c>
      <c r="K18" s="32">
        <f>0.8*((0.45*(G4+G5))+G25+G26+G27+G28+G29+G30+G33+G36)+G32</f>
        <v>0</v>
      </c>
      <c r="L18" s="45">
        <v>1</v>
      </c>
      <c r="M18" s="32">
        <f t="shared" si="2"/>
        <v>0</v>
      </c>
      <c r="N18" s="6"/>
    </row>
    <row r="19" spans="1:14" ht="17.25" customHeight="1">
      <c r="A19" s="43" t="s">
        <v>127</v>
      </c>
      <c r="B19" s="44" t="s">
        <v>128</v>
      </c>
      <c r="C19" s="9" t="s">
        <v>79</v>
      </c>
      <c r="D19" s="36"/>
      <c r="E19" s="9">
        <v>50</v>
      </c>
      <c r="F19" s="9">
        <v>8</v>
      </c>
      <c r="G19" s="29">
        <f>F19*(E19/100)*D19</f>
        <v>0</v>
      </c>
      <c r="H19" s="6"/>
      <c r="I19" s="45" t="s">
        <v>129</v>
      </c>
      <c r="J19" s="44" t="s">
        <v>99</v>
      </c>
      <c r="K19" s="32">
        <f>G34+G35</f>
        <v>0</v>
      </c>
      <c r="L19" s="45">
        <v>1</v>
      </c>
      <c r="M19" s="32">
        <f>K19*L19</f>
        <v>0</v>
      </c>
      <c r="N19" s="6"/>
    </row>
    <row r="20" spans="1:14" ht="25.5" customHeight="1">
      <c r="A20" s="43" t="s">
        <v>130</v>
      </c>
      <c r="B20" s="44" t="s">
        <v>131</v>
      </c>
      <c r="C20" s="9" t="s">
        <v>132</v>
      </c>
      <c r="D20" s="36"/>
      <c r="E20" s="9" t="s">
        <v>133</v>
      </c>
      <c r="F20" s="9">
        <v>22</v>
      </c>
      <c r="G20" s="29">
        <f>F20*D20</f>
        <v>0</v>
      </c>
      <c r="H20" s="6"/>
      <c r="I20" s="45" t="s">
        <v>134</v>
      </c>
      <c r="J20" s="44" t="str">
        <f>B39</f>
        <v>RAMAL CAT - PA Estudi protecció catòdica</v>
      </c>
      <c r="K20" s="32">
        <f>G39</f>
        <v>6074.9999999999991</v>
      </c>
      <c r="L20" s="45">
        <v>1</v>
      </c>
      <c r="M20" s="32">
        <f>K20*L20</f>
        <v>6074.9999999999991</v>
      </c>
      <c r="N20" s="6"/>
    </row>
    <row r="21" spans="1:14" ht="30.75" customHeight="1">
      <c r="A21" s="43" t="s">
        <v>135</v>
      </c>
      <c r="B21" s="44" t="s">
        <v>136</v>
      </c>
      <c r="C21" s="9" t="s">
        <v>137</v>
      </c>
      <c r="D21" s="29">
        <f>'ATL-Geo preus 0'!E53</f>
        <v>0</v>
      </c>
      <c r="E21" s="9" t="s">
        <v>133</v>
      </c>
      <c r="F21" s="9">
        <v>1</v>
      </c>
      <c r="G21" s="29">
        <f>F21*D21</f>
        <v>0</v>
      </c>
      <c r="H21" s="6"/>
      <c r="I21" s="45" t="s">
        <v>138</v>
      </c>
      <c r="J21" s="44" t="str">
        <f>B40</f>
        <v>RAMAL CAT - PA imprevistos a disposició d'ATL</v>
      </c>
      <c r="K21" s="32">
        <f>G40</f>
        <v>47249.999999999993</v>
      </c>
      <c r="L21" s="45">
        <v>1</v>
      </c>
      <c r="M21" s="32">
        <f>K21*L21</f>
        <v>47249.999999999993</v>
      </c>
      <c r="N21" s="6"/>
    </row>
    <row r="22" spans="1:14" ht="25.9" customHeight="1">
      <c r="A22" s="43" t="s">
        <v>139</v>
      </c>
      <c r="B22" s="44" t="s">
        <v>140</v>
      </c>
      <c r="C22" s="9" t="s">
        <v>137</v>
      </c>
      <c r="D22" s="29">
        <v>6074.9999999999991</v>
      </c>
      <c r="E22" s="9" t="s">
        <v>133</v>
      </c>
      <c r="F22" s="9">
        <v>1</v>
      </c>
      <c r="G22" s="29">
        <f>F22*D22</f>
        <v>6074.9999999999991</v>
      </c>
      <c r="H22" s="6"/>
      <c r="I22" s="46" t="s">
        <v>141</v>
      </c>
      <c r="J22" s="47"/>
      <c r="K22" s="47"/>
      <c r="L22" s="48"/>
      <c r="M22" s="33">
        <f>SUM(M14:M21)</f>
        <v>53324.999999999993</v>
      </c>
      <c r="N22" s="6"/>
    </row>
    <row r="23" spans="1:14" ht="21.6" customHeight="1">
      <c r="A23" s="43" t="s">
        <v>142</v>
      </c>
      <c r="B23" s="44" t="s">
        <v>143</v>
      </c>
      <c r="C23" s="9" t="s">
        <v>137</v>
      </c>
      <c r="D23" s="29">
        <v>47249.999999999993</v>
      </c>
      <c r="E23" s="9" t="s">
        <v>133</v>
      </c>
      <c r="F23" s="9">
        <v>1</v>
      </c>
      <c r="G23" s="29">
        <f>F23*D23</f>
        <v>47249.999999999993</v>
      </c>
      <c r="H23" s="6"/>
      <c r="I23" s="49" t="s">
        <v>144</v>
      </c>
      <c r="J23" s="50"/>
      <c r="K23" s="50"/>
      <c r="L23" s="51"/>
      <c r="M23" s="30">
        <f>M12+M22</f>
        <v>106649.99999999999</v>
      </c>
      <c r="N23" s="6"/>
    </row>
    <row r="24" spans="1:14" ht="25.9" customHeight="1">
      <c r="A24" s="80" t="s">
        <v>111</v>
      </c>
      <c r="B24" s="81"/>
      <c r="C24" s="81"/>
      <c r="D24" s="81"/>
      <c r="E24" s="81"/>
      <c r="F24" s="81"/>
      <c r="G24" s="82"/>
      <c r="H24" s="6"/>
      <c r="I24" s="52"/>
      <c r="J24" s="52"/>
      <c r="K24" s="7" t="s">
        <v>145</v>
      </c>
      <c r="L24" s="53"/>
      <c r="M24" s="31">
        <f>0.21*M23</f>
        <v>22396.499999999996</v>
      </c>
      <c r="N24" s="6"/>
    </row>
    <row r="25" spans="1:14">
      <c r="A25" s="43" t="s">
        <v>146</v>
      </c>
      <c r="B25" s="44" t="s">
        <v>93</v>
      </c>
      <c r="C25" s="9" t="s">
        <v>79</v>
      </c>
      <c r="D25" s="36"/>
      <c r="E25" s="9">
        <v>70</v>
      </c>
      <c r="F25" s="9">
        <v>10</v>
      </c>
      <c r="G25" s="29">
        <f>F25*(E25/100)*D25</f>
        <v>0</v>
      </c>
      <c r="H25" s="6"/>
      <c r="I25" s="4"/>
      <c r="J25" s="4"/>
      <c r="K25" s="54" t="s">
        <v>147</v>
      </c>
      <c r="L25" s="55"/>
      <c r="M25" s="30">
        <f>M23+M24</f>
        <v>129046.49999999999</v>
      </c>
      <c r="N25" s="6"/>
    </row>
    <row r="26" spans="1:14" ht="13.9" customHeight="1">
      <c r="A26" s="43" t="s">
        <v>148</v>
      </c>
      <c r="B26" s="44" t="s">
        <v>97</v>
      </c>
      <c r="C26" s="9" t="s">
        <v>79</v>
      </c>
      <c r="D26" s="36"/>
      <c r="E26" s="9">
        <v>70</v>
      </c>
      <c r="F26" s="9">
        <v>4</v>
      </c>
      <c r="G26" s="29">
        <f t="shared" ref="G26:G34" si="3">F26*(E26/100)*D26</f>
        <v>0</v>
      </c>
      <c r="H26" s="6"/>
      <c r="I26" s="56" t="s">
        <v>149</v>
      </c>
      <c r="J26" s="34"/>
      <c r="K26" s="34"/>
      <c r="L26" s="34"/>
      <c r="M26" s="34"/>
      <c r="N26" s="6"/>
    </row>
    <row r="27" spans="1:14" ht="13.9" customHeight="1">
      <c r="A27" s="43" t="s">
        <v>150</v>
      </c>
      <c r="B27" s="44" t="s">
        <v>101</v>
      </c>
      <c r="C27" s="9" t="s">
        <v>79</v>
      </c>
      <c r="D27" s="36"/>
      <c r="E27" s="9">
        <v>60</v>
      </c>
      <c r="F27" s="9">
        <v>10</v>
      </c>
      <c r="G27" s="29">
        <f t="shared" si="3"/>
        <v>0</v>
      </c>
      <c r="H27" s="6"/>
      <c r="I27" s="56" t="s">
        <v>151</v>
      </c>
      <c r="J27" s="56"/>
      <c r="K27" s="56"/>
      <c r="L27" s="56"/>
      <c r="M27" s="6"/>
      <c r="N27" s="6"/>
    </row>
    <row r="28" spans="1:14">
      <c r="A28" s="43" t="s">
        <v>152</v>
      </c>
      <c r="B28" s="44" t="s">
        <v>104</v>
      </c>
      <c r="C28" s="9" t="s">
        <v>79</v>
      </c>
      <c r="D28" s="36"/>
      <c r="E28" s="9">
        <v>60</v>
      </c>
      <c r="F28" s="9">
        <v>6</v>
      </c>
      <c r="G28" s="29">
        <f t="shared" si="3"/>
        <v>0</v>
      </c>
      <c r="H28" s="6"/>
      <c r="I28" s="6"/>
      <c r="J28" s="6"/>
      <c r="K28" s="6"/>
      <c r="L28" s="6"/>
      <c r="M28" s="6"/>
      <c r="N28" s="6"/>
    </row>
    <row r="29" spans="1:14">
      <c r="A29" s="43" t="s">
        <v>153</v>
      </c>
      <c r="B29" s="44" t="s">
        <v>107</v>
      </c>
      <c r="C29" s="9" t="s">
        <v>79</v>
      </c>
      <c r="D29" s="36"/>
      <c r="E29" s="9">
        <v>50</v>
      </c>
      <c r="F29" s="9">
        <v>4</v>
      </c>
      <c r="G29" s="29">
        <f t="shared" si="3"/>
        <v>0</v>
      </c>
      <c r="H29" s="6"/>
      <c r="I29" s="6"/>
      <c r="J29" s="6"/>
      <c r="K29" s="6"/>
      <c r="L29" s="6"/>
      <c r="M29" s="6"/>
      <c r="N29" s="6"/>
    </row>
    <row r="30" spans="1:14">
      <c r="A30" s="43" t="s">
        <v>154</v>
      </c>
      <c r="B30" s="44" t="s">
        <v>110</v>
      </c>
      <c r="C30" s="9" t="s">
        <v>79</v>
      </c>
      <c r="D30" s="36"/>
      <c r="E30" s="9">
        <v>50</v>
      </c>
      <c r="F30" s="9">
        <v>4</v>
      </c>
      <c r="G30" s="29">
        <f t="shared" si="3"/>
        <v>0</v>
      </c>
      <c r="H30" s="6"/>
      <c r="I30" s="6"/>
      <c r="J30" s="6"/>
      <c r="K30" s="6"/>
      <c r="L30" s="6"/>
      <c r="M30" s="6"/>
      <c r="N30" s="6"/>
    </row>
    <row r="31" spans="1:14">
      <c r="A31" s="43" t="s">
        <v>155</v>
      </c>
      <c r="B31" s="44" t="s">
        <v>113</v>
      </c>
      <c r="C31" s="9" t="s">
        <v>79</v>
      </c>
      <c r="D31" s="36"/>
      <c r="E31" s="9">
        <v>70</v>
      </c>
      <c r="F31" s="9">
        <v>12</v>
      </c>
      <c r="G31" s="29">
        <f t="shared" si="3"/>
        <v>0</v>
      </c>
      <c r="H31" s="6"/>
      <c r="I31" s="6"/>
      <c r="J31" s="6"/>
      <c r="K31" s="6"/>
      <c r="L31" s="6"/>
      <c r="M31" s="6"/>
      <c r="N31" s="6"/>
    </row>
    <row r="32" spans="1:14">
      <c r="A32" s="43" t="s">
        <v>156</v>
      </c>
      <c r="B32" s="44" t="s">
        <v>116</v>
      </c>
      <c r="C32" s="9" t="s">
        <v>79</v>
      </c>
      <c r="D32" s="36"/>
      <c r="E32" s="9">
        <v>50</v>
      </c>
      <c r="F32" s="9">
        <v>3</v>
      </c>
      <c r="G32" s="29">
        <f t="shared" si="3"/>
        <v>0</v>
      </c>
      <c r="H32" s="6"/>
      <c r="I32" s="6"/>
      <c r="J32" s="6"/>
      <c r="K32" s="6"/>
      <c r="L32" s="6"/>
      <c r="M32" s="6"/>
      <c r="N32" s="6"/>
    </row>
    <row r="33" spans="1:14">
      <c r="A33" s="43" t="s">
        <v>157</v>
      </c>
      <c r="B33" s="44" t="s">
        <v>119</v>
      </c>
      <c r="C33" s="9" t="s">
        <v>79</v>
      </c>
      <c r="D33" s="36"/>
      <c r="E33" s="9">
        <v>70</v>
      </c>
      <c r="F33" s="9">
        <v>16</v>
      </c>
      <c r="G33" s="29">
        <f t="shared" si="3"/>
        <v>0</v>
      </c>
      <c r="H33" s="6"/>
      <c r="I33" s="6"/>
      <c r="J33" s="6"/>
      <c r="K33" s="6"/>
      <c r="L33" s="6"/>
      <c r="M33" s="6"/>
      <c r="N33" s="6"/>
    </row>
    <row r="34" spans="1:14">
      <c r="A34" s="43" t="s">
        <v>158</v>
      </c>
      <c r="B34" s="44" t="s">
        <v>122</v>
      </c>
      <c r="C34" s="9" t="s">
        <v>79</v>
      </c>
      <c r="D34" s="36"/>
      <c r="E34" s="9">
        <v>10</v>
      </c>
      <c r="F34" s="9">
        <v>8</v>
      </c>
      <c r="G34" s="29">
        <f t="shared" si="3"/>
        <v>0</v>
      </c>
      <c r="H34" s="6"/>
      <c r="I34" s="6"/>
      <c r="J34" s="6"/>
      <c r="K34" s="6"/>
      <c r="L34" s="6"/>
      <c r="M34" s="6"/>
      <c r="N34" s="6"/>
    </row>
    <row r="35" spans="1:14">
      <c r="A35" s="43" t="s">
        <v>159</v>
      </c>
      <c r="B35" s="44" t="s">
        <v>125</v>
      </c>
      <c r="C35" s="9" t="s">
        <v>79</v>
      </c>
      <c r="D35" s="36"/>
      <c r="E35" s="9">
        <v>40</v>
      </c>
      <c r="F35" s="9">
        <v>8</v>
      </c>
      <c r="G35" s="29">
        <f>F35*(E35/100)*D35</f>
        <v>0</v>
      </c>
      <c r="H35" s="6"/>
      <c r="I35" s="6"/>
      <c r="J35" s="6"/>
      <c r="K35" s="6"/>
      <c r="L35" s="6"/>
      <c r="M35" s="6"/>
      <c r="N35" s="6"/>
    </row>
    <row r="36" spans="1:14">
      <c r="A36" s="43" t="s">
        <v>160</v>
      </c>
      <c r="B36" s="44" t="s">
        <v>128</v>
      </c>
      <c r="C36" s="9" t="s">
        <v>79</v>
      </c>
      <c r="D36" s="36"/>
      <c r="E36" s="9">
        <v>50</v>
      </c>
      <c r="F36" s="9">
        <v>8</v>
      </c>
      <c r="G36" s="29">
        <f>F36*(E36/100)*D36</f>
        <v>0</v>
      </c>
      <c r="H36" s="6"/>
      <c r="I36" s="6"/>
      <c r="J36" s="6"/>
      <c r="K36" s="6"/>
      <c r="L36" s="6"/>
      <c r="M36" s="6"/>
      <c r="N36" s="6"/>
    </row>
    <row r="37" spans="1:14" ht="27.6">
      <c r="A37" s="43" t="s">
        <v>161</v>
      </c>
      <c r="B37" s="44" t="s">
        <v>162</v>
      </c>
      <c r="C37" s="9" t="s">
        <v>132</v>
      </c>
      <c r="D37" s="36"/>
      <c r="E37" s="9">
        <v>22</v>
      </c>
      <c r="F37" s="9" t="s">
        <v>133</v>
      </c>
      <c r="G37" s="29">
        <f>E37*D37</f>
        <v>0</v>
      </c>
      <c r="H37" s="6"/>
      <c r="I37" s="6"/>
      <c r="J37" s="6"/>
      <c r="K37" s="6"/>
      <c r="L37" s="6"/>
      <c r="M37" s="6"/>
      <c r="N37" s="6"/>
    </row>
    <row r="38" spans="1:14" ht="27.6">
      <c r="A38" s="43" t="s">
        <v>163</v>
      </c>
      <c r="B38" s="44" t="s">
        <v>164</v>
      </c>
      <c r="C38" s="9" t="s">
        <v>137</v>
      </c>
      <c r="D38" s="29">
        <f>'CAT - Geo preus 0'!E53</f>
        <v>0</v>
      </c>
      <c r="E38" s="9">
        <v>1</v>
      </c>
      <c r="F38" s="9" t="s">
        <v>133</v>
      </c>
      <c r="G38" s="29">
        <f t="shared" ref="G38:G40" si="4">E38*D38</f>
        <v>0</v>
      </c>
      <c r="H38" s="6"/>
      <c r="I38" s="6"/>
      <c r="J38" s="6"/>
      <c r="K38" s="6"/>
      <c r="L38" s="6"/>
      <c r="M38" s="6"/>
      <c r="N38" s="6"/>
    </row>
    <row r="39" spans="1:14" ht="19.899999999999999" customHeight="1">
      <c r="A39" s="43" t="s">
        <v>165</v>
      </c>
      <c r="B39" s="44" t="s">
        <v>166</v>
      </c>
      <c r="C39" s="9" t="s">
        <v>137</v>
      </c>
      <c r="D39" s="29">
        <v>6074.9999999999991</v>
      </c>
      <c r="E39" s="9">
        <v>1</v>
      </c>
      <c r="F39" s="9" t="s">
        <v>133</v>
      </c>
      <c r="G39" s="29">
        <f t="shared" si="4"/>
        <v>6074.9999999999991</v>
      </c>
      <c r="H39" s="6"/>
      <c r="I39" s="6"/>
      <c r="J39" s="6"/>
      <c r="K39" s="6"/>
      <c r="L39" s="6"/>
      <c r="M39" s="6"/>
      <c r="N39" s="6"/>
    </row>
    <row r="40" spans="1:14" ht="27.6">
      <c r="A40" s="43" t="s">
        <v>167</v>
      </c>
      <c r="B40" s="44" t="s">
        <v>168</v>
      </c>
      <c r="C40" s="9" t="s">
        <v>137</v>
      </c>
      <c r="D40" s="29">
        <v>47249.999999999993</v>
      </c>
      <c r="E40" s="9">
        <v>1</v>
      </c>
      <c r="F40" s="9" t="s">
        <v>133</v>
      </c>
      <c r="G40" s="29">
        <f t="shared" si="4"/>
        <v>47249.999999999993</v>
      </c>
      <c r="H40" s="6"/>
      <c r="I40" s="6"/>
      <c r="J40" s="6"/>
      <c r="K40" s="6"/>
      <c r="L40" s="6"/>
      <c r="M40" s="6"/>
      <c r="N40" s="6"/>
    </row>
    <row r="41" spans="1:14" ht="7.9" customHeight="1">
      <c r="A41" s="4"/>
      <c r="B41" s="57"/>
      <c r="C41" s="58"/>
      <c r="D41" s="59"/>
      <c r="E41" s="58"/>
      <c r="F41" s="60"/>
      <c r="G41" s="61"/>
      <c r="H41" s="6"/>
      <c r="I41" s="6"/>
      <c r="J41" s="6"/>
      <c r="K41" s="6"/>
      <c r="L41" s="6"/>
      <c r="M41" s="6"/>
      <c r="N41" s="6"/>
    </row>
    <row r="42" spans="1:14" ht="19.899999999999999" customHeight="1">
      <c r="A42" s="83" t="s">
        <v>169</v>
      </c>
      <c r="B42" s="83"/>
      <c r="C42" s="83"/>
      <c r="D42" s="83"/>
      <c r="E42" s="84" t="s">
        <v>170</v>
      </c>
      <c r="F42" s="84"/>
      <c r="G42" s="30">
        <f>SUM(G4:G40)</f>
        <v>106649.99999999999</v>
      </c>
      <c r="H42" s="6"/>
      <c r="I42" s="62"/>
      <c r="J42" s="56"/>
      <c r="K42" s="63"/>
      <c r="L42" s="63"/>
      <c r="M42" s="6"/>
      <c r="N42" s="6"/>
    </row>
    <row r="43" spans="1:14" ht="22.9" customHeight="1">
      <c r="A43" s="85"/>
      <c r="B43" s="85"/>
      <c r="C43" s="85"/>
      <c r="D43" s="85"/>
      <c r="E43" s="86" t="s">
        <v>145</v>
      </c>
      <c r="F43" s="86"/>
      <c r="G43" s="31">
        <f>0.21*G42</f>
        <v>22396.499999999996</v>
      </c>
      <c r="H43" s="6"/>
      <c r="I43" s="6"/>
      <c r="J43" s="56"/>
      <c r="K43" s="63"/>
      <c r="L43" s="63"/>
      <c r="M43" s="6"/>
      <c r="N43" s="6"/>
    </row>
    <row r="44" spans="1:14" ht="28.15" customHeight="1">
      <c r="A44" s="66" t="s">
        <v>171</v>
      </c>
      <c r="B44" s="66"/>
      <c r="C44" s="66"/>
      <c r="D44" s="66"/>
      <c r="E44" s="84" t="s">
        <v>147</v>
      </c>
      <c r="F44" s="84"/>
      <c r="G44" s="30">
        <f>G42+G43</f>
        <v>129046.49999999999</v>
      </c>
      <c r="H44" s="6"/>
      <c r="I44" s="6"/>
      <c r="J44" s="56"/>
      <c r="K44" s="63"/>
      <c r="L44" s="63"/>
      <c r="M44" s="6"/>
      <c r="N44" s="6"/>
    </row>
    <row r="45" spans="1:14">
      <c r="A45" s="79" t="s">
        <v>172</v>
      </c>
      <c r="B45" s="79"/>
      <c r="C45" s="79"/>
      <c r="D45" s="79"/>
      <c r="E45" s="6"/>
      <c r="F45" s="6"/>
      <c r="G45" s="6"/>
      <c r="H45" s="6"/>
      <c r="I45" s="6"/>
      <c r="J45" s="6"/>
      <c r="K45" s="62"/>
      <c r="L45" s="64"/>
      <c r="M45" s="6"/>
      <c r="N45" s="6"/>
    </row>
    <row r="46" spans="1:14">
      <c r="A46" s="6"/>
      <c r="B46" s="6"/>
      <c r="C46" s="6"/>
      <c r="D46" s="6"/>
      <c r="E46" s="6"/>
      <c r="F46" s="6"/>
      <c r="G46" s="6"/>
      <c r="H46" s="6"/>
      <c r="I46" s="62"/>
      <c r="J46" s="6"/>
      <c r="K46" s="6"/>
      <c r="L46" s="64"/>
      <c r="M46" s="6"/>
      <c r="N46" s="6"/>
    </row>
    <row r="47" spans="1:14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</row>
    <row r="48" spans="1:14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</row>
  </sheetData>
  <sheetProtection algorithmName="SHA-512" hashValue="nQ///zJlPQnt3YLNSnSClMVbTcKdrH+Fee6knMXGnYL7VfRv+r21w6Sv/Ek/VPo+wuVFnXbLsSGiXH33swv46Q==" saltValue="X/8YP9uihf7BTW5noAXR9w==" spinCount="100000" sheet="1" formatCells="0" formatColumns="0" formatRows="0" insertColumns="0" insertRows="0" insertHyperlinks="0" deleteColumns="0" deleteRows="0" sort="0"/>
  <mergeCells count="15">
    <mergeCell ref="A45:D45"/>
    <mergeCell ref="A7:G7"/>
    <mergeCell ref="A24:G24"/>
    <mergeCell ref="A42:D42"/>
    <mergeCell ref="E42:F42"/>
    <mergeCell ref="A43:D43"/>
    <mergeCell ref="E43:F43"/>
    <mergeCell ref="A44:D44"/>
    <mergeCell ref="E44:F44"/>
    <mergeCell ref="I13:M13"/>
    <mergeCell ref="A1:G1"/>
    <mergeCell ref="I1:M1"/>
    <mergeCell ref="A2:G2"/>
    <mergeCell ref="I2:M2"/>
    <mergeCell ref="I12:L1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453C073403475438B940CE957AC8A7B" ma:contentTypeVersion="18" ma:contentTypeDescription="Crear nuevo documento." ma:contentTypeScope="" ma:versionID="77af36e05b7e6330048b169bc08d7532">
  <xsd:schema xmlns:xsd="http://www.w3.org/2001/XMLSchema" xmlns:xs="http://www.w3.org/2001/XMLSchema" xmlns:p="http://schemas.microsoft.com/office/2006/metadata/properties" xmlns:ns2="b86c41ac-fd43-4a6a-aae7-0a545d49da3a" xmlns:ns3="a9afc521-f2ab-4c73-bd2d-de4b37378420" targetNamespace="http://schemas.microsoft.com/office/2006/metadata/properties" ma:root="true" ma:fieldsID="d4c9a733d9f18c2089d934452864cfe5" ns2:_="" ns3:_="">
    <xsd:import namespace="b86c41ac-fd43-4a6a-aae7-0a545d49da3a"/>
    <xsd:import namespace="a9afc521-f2ab-4c73-bd2d-de4b373784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Compartitamb_x002e__x002e__x002e_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6c41ac-fd43-4a6a-aae7-0a545d49da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hidden="true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Etiquetas de imagen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hidden="true" ma:internalName="MediaServiceOCR" ma:readOnly="true">
      <xsd:simpleType>
        <xsd:restriction base="dms:Note"/>
      </xsd:simpleType>
    </xsd:element>
    <xsd:element name="Compartitamb_x002e__x002e__x002e_" ma:index="21" nillable="true" ma:displayName="Compartit amb..." ma:format="Dropdown" ma:hidden="true" ma:list="UserInfo" ma:SharePointGroup="0" ma:internalName="Compartitamb_x002e__x002e__x002e_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afc521-f2ab-4c73-bd2d-de4b37378420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03c1bb26-1c5a-4013-ab9a-a34f341ba020}" ma:internalName="TaxCatchAll" ma:readOnly="false" ma:showField="CatchAllData" ma:web="a9afc521-f2ab-4c73-bd2d-de4b373784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86c41ac-fd43-4a6a-aae7-0a545d49da3a">
      <Terms xmlns="http://schemas.microsoft.com/office/infopath/2007/PartnerControls"/>
    </lcf76f155ced4ddcb4097134ff3c332f>
    <TaxCatchAll xmlns="a9afc521-f2ab-4c73-bd2d-de4b37378420" xsi:nil="true"/>
    <Compartitamb_x002e__x002e__x002e_ xmlns="b86c41ac-fd43-4a6a-aae7-0a545d49da3a">
      <UserInfo>
        <DisplayName/>
        <AccountId xsi:nil="true"/>
        <AccountType/>
      </UserInfo>
    </Compartitamb_x002e__x002e__x002e_>
  </documentManagement>
</p:properties>
</file>

<file path=customXml/itemProps1.xml><?xml version="1.0" encoding="utf-8"?>
<ds:datastoreItem xmlns:ds="http://schemas.openxmlformats.org/officeDocument/2006/customXml" ds:itemID="{F73D8EA3-ACDF-41AD-9FB0-CD4B476A1975}"/>
</file>

<file path=customXml/itemProps2.xml><?xml version="1.0" encoding="utf-8"?>
<ds:datastoreItem xmlns:ds="http://schemas.openxmlformats.org/officeDocument/2006/customXml" ds:itemID="{E14EC91A-D0B2-484B-A0CD-C68F0276836F}"/>
</file>

<file path=customXml/itemProps3.xml><?xml version="1.0" encoding="utf-8"?>
<ds:datastoreItem xmlns:ds="http://schemas.openxmlformats.org/officeDocument/2006/customXml" ds:itemID="{0DF63778-5CF8-42AA-8F4B-C2DA33B7DA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Ballart Consul, Anna</dc:creator>
  <cp:keywords/>
  <dc:description/>
  <cp:lastModifiedBy>Ballart Consul, Anna</cp:lastModifiedBy>
  <cp:revision/>
  <dcterms:created xsi:type="dcterms:W3CDTF">2025-05-14T08:39:35Z</dcterms:created>
  <dcterms:modified xsi:type="dcterms:W3CDTF">2025-05-28T15:36:08Z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0x0101004453C073403475438B940CE957AC8A7B</vt:lpwstr>
  </property>
  <property fmtid="{D5CDD505-2E9C-101B-9397-08002B2CF9AE}" pid="3" name="MediaServiceImageTags">
    <vt:lpwstr/>
  </property>
</Properties>
</file>